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\Desktop\"/>
    </mc:Choice>
  </mc:AlternateContent>
  <xr:revisionPtr revIDLastSave="0" documentId="8_{336E4280-888D-43FC-A135-4945C8AB29CD}" xr6:coauthVersionLast="45" xr6:coauthVersionMax="45" xr10:uidLastSave="{00000000-0000-0000-0000-000000000000}"/>
  <bookViews>
    <workbookView xWindow="-12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fpre_reg_dat!$B$1:$BO$163</definedName>
    <definedName name="_xlnm._FilterDatabase" localSheetId="9" hidden="1">hi!$A$308:$C$1796</definedName>
    <definedName name="_xlnm._FilterDatabase" localSheetId="6" hidden="1">kt_dat!$A$238:$AI$472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3" i="63" l="1"/>
  <c r="C142" i="63"/>
  <c r="B135" i="63"/>
  <c r="B136" i="63"/>
  <c r="B137" i="63"/>
  <c r="B138" i="63"/>
  <c r="B139" i="63" s="1"/>
  <c r="C142" i="58"/>
  <c r="C141" i="58"/>
  <c r="B135" i="58"/>
  <c r="B136" i="58" s="1"/>
  <c r="B137" i="58" s="1"/>
  <c r="B138" i="58" s="1"/>
  <c r="C142" i="62"/>
  <c r="C141" i="62"/>
  <c r="B136" i="62"/>
  <c r="B137" i="62" s="1"/>
  <c r="B138" i="62" s="1"/>
  <c r="B140" i="63" l="1"/>
  <c r="B139" i="58"/>
  <c r="B139" i="62"/>
  <c r="N95" i="63"/>
  <c r="N94" i="63"/>
  <c r="M94" i="58"/>
  <c r="M93" i="58"/>
  <c r="M94" i="62"/>
  <c r="M93" i="62"/>
  <c r="L90" i="58" l="1"/>
  <c r="L91" i="58" s="1"/>
  <c r="C39" i="63" l="1"/>
  <c r="C38" i="63"/>
  <c r="C39" i="58"/>
  <c r="C38" i="58"/>
  <c r="C39" i="62"/>
  <c r="C38" i="62"/>
  <c r="L91" i="62" l="1"/>
  <c r="E52" i="62"/>
  <c r="E138" i="62" s="1"/>
  <c r="G52" i="62"/>
  <c r="G138" i="62" s="1"/>
  <c r="I52" i="62"/>
  <c r="I138" i="62" s="1"/>
  <c r="K52" i="62"/>
  <c r="K138" i="62" s="1"/>
  <c r="B3" i="46"/>
  <c r="A12" i="46" s="1"/>
  <c r="M39" i="63"/>
  <c r="M38" i="63"/>
  <c r="M38" i="62"/>
  <c r="M39" i="62"/>
  <c r="M59" i="63"/>
  <c r="M60" i="63" s="1"/>
  <c r="M39" i="58"/>
  <c r="M38" i="58"/>
  <c r="G6" i="45"/>
  <c r="G5" i="45" a="1"/>
  <c r="G5" i="45" s="1"/>
  <c r="K52" i="63"/>
  <c r="L139" i="63" s="1"/>
  <c r="I52" i="63"/>
  <c r="J139" i="63" s="1"/>
  <c r="G52" i="63"/>
  <c r="H139" i="63" s="1"/>
  <c r="E52" i="63"/>
  <c r="F139" i="63" s="1"/>
  <c r="K52" i="58"/>
  <c r="K138" i="58" s="1"/>
  <c r="I52" i="58"/>
  <c r="I138" i="58" s="1"/>
  <c r="G52" i="58"/>
  <c r="G138" i="58" s="1"/>
  <c r="E52" i="58"/>
  <c r="E138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/>
  <c r="M60" i="62"/>
  <c r="M61" i="62"/>
  <c r="M62" i="62"/>
  <c r="M63" i="62"/>
  <c r="M64" i="62"/>
  <c r="M65" i="62"/>
  <c r="M66" i="62"/>
  <c r="M67" i="62"/>
  <c r="M68" i="62"/>
  <c r="M69" i="62"/>
  <c r="M70" i="62"/>
  <c r="M71" i="62"/>
  <c r="M72" i="62"/>
  <c r="M73" i="62"/>
  <c r="M74" i="62"/>
  <c r="M75" i="62"/>
  <c r="M76" i="62"/>
  <c r="M77" i="62"/>
  <c r="M78" i="62"/>
  <c r="M79" i="62"/>
  <c r="M80" i="62"/>
  <c r="L58" i="62"/>
  <c r="L59" i="62"/>
  <c r="L60" i="62"/>
  <c r="L61" i="62"/>
  <c r="L62" i="62"/>
  <c r="L63" i="62"/>
  <c r="L64" i="62"/>
  <c r="L65" i="62"/>
  <c r="L66" i="62"/>
  <c r="L67" i="62"/>
  <c r="L68" i="62"/>
  <c r="L69" i="62"/>
  <c r="L70" i="62"/>
  <c r="L71" i="62"/>
  <c r="L72" i="62"/>
  <c r="L73" i="62"/>
  <c r="L74" i="62"/>
  <c r="L75" i="62"/>
  <c r="L76" i="62"/>
  <c r="L77" i="62"/>
  <c r="L78" i="62"/>
  <c r="L79" i="62"/>
  <c r="L80" i="62"/>
  <c r="L81" i="62"/>
  <c r="L82" i="62"/>
  <c r="L83" i="62"/>
  <c r="L84" i="62"/>
  <c r="L85" i="62"/>
  <c r="L86" i="62"/>
  <c r="L87" i="62"/>
  <c r="L88" i="62"/>
  <c r="L89" i="62"/>
  <c r="L90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125" i="62"/>
  <c r="B126" i="62"/>
  <c r="B127" i="62" s="1"/>
  <c r="U57" i="62"/>
  <c r="S57" i="62"/>
  <c r="E57" i="62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D296" i="45" s="1"/>
  <c r="B302" i="45"/>
  <c r="B301" i="45"/>
  <c r="B300" i="45"/>
  <c r="B299" i="45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M58" i="58"/>
  <c r="M59" i="58"/>
  <c r="M60" i="58"/>
  <c r="M61" i="58"/>
  <c r="M62" i="58"/>
  <c r="M63" i="58"/>
  <c r="M64" i="58"/>
  <c r="M65" i="58"/>
  <c r="M66" i="58"/>
  <c r="M67" i="58"/>
  <c r="M68" i="58"/>
  <c r="M69" i="58"/>
  <c r="M70" i="58"/>
  <c r="M71" i="58"/>
  <c r="M72" i="58"/>
  <c r="M73" i="58"/>
  <c r="M74" i="58"/>
  <c r="M75" i="58"/>
  <c r="M76" i="58"/>
  <c r="M77" i="58"/>
  <c r="M78" i="58"/>
  <c r="M79" i="58"/>
  <c r="M80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 s="1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G77" i="45" s="1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 s="1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B117" i="58"/>
  <c r="G116" i="58"/>
  <c r="K116" i="58"/>
  <c r="A55" i="46"/>
  <c r="A23" i="46"/>
  <c r="F7" i="63" s="1"/>
  <c r="A22" i="46"/>
  <c r="C54" i="63"/>
  <c r="N54" i="63" s="1"/>
  <c r="C13" i="63"/>
  <c r="M13" i="63" s="1"/>
  <c r="B60" i="63"/>
  <c r="H59" i="63"/>
  <c r="L59" i="63"/>
  <c r="Q59" i="63"/>
  <c r="O57" i="62"/>
  <c r="C13" i="58"/>
  <c r="C54" i="58"/>
  <c r="M54" i="58" s="1"/>
  <c r="A54" i="46"/>
  <c r="A53" i="46"/>
  <c r="A51" i="46"/>
  <c r="A52" i="46"/>
  <c r="A137" i="46"/>
  <c r="A50" i="46"/>
  <c r="O89" i="62"/>
  <c r="S89" i="62"/>
  <c r="U89" i="62"/>
  <c r="C54" i="62"/>
  <c r="K235" i="45"/>
  <c r="L235" i="45" s="1"/>
  <c r="K220" i="45"/>
  <c r="L220" i="45" s="1"/>
  <c r="M220" i="45" s="1"/>
  <c r="K229" i="45"/>
  <c r="L229" i="45" s="1"/>
  <c r="K231" i="45"/>
  <c r="L231" i="45" s="1"/>
  <c r="K227" i="45"/>
  <c r="L227" i="45" s="1"/>
  <c r="K225" i="45"/>
  <c r="L225" i="45" s="1"/>
  <c r="M225" i="45" s="1"/>
  <c r="K243" i="45"/>
  <c r="L243" i="45" s="1"/>
  <c r="M243" i="45" s="1"/>
  <c r="K237" i="45"/>
  <c r="L237" i="45" s="1"/>
  <c r="K230" i="45"/>
  <c r="L230" i="45" s="1"/>
  <c r="M230" i="45" s="1"/>
  <c r="E127" i="62"/>
  <c r="O88" i="62"/>
  <c r="S88" i="62"/>
  <c r="U88" i="62"/>
  <c r="E126" i="62"/>
  <c r="K126" i="62"/>
  <c r="S73" i="62"/>
  <c r="I77" i="62"/>
  <c r="K226" i="45"/>
  <c r="L226" i="45" s="1"/>
  <c r="K223" i="45"/>
  <c r="L223" i="45" s="1"/>
  <c r="M223" i="45" s="1"/>
  <c r="I114" i="62"/>
  <c r="S83" i="62"/>
  <c r="K222" i="45"/>
  <c r="L222" i="45" s="1"/>
  <c r="K234" i="45"/>
  <c r="L234" i="45" s="1"/>
  <c r="D76" i="45"/>
  <c r="K241" i="45"/>
  <c r="L241" i="45" s="1"/>
  <c r="M241" i="45" s="1"/>
  <c r="K240" i="45"/>
  <c r="L240" i="45" s="1"/>
  <c r="M240" i="45" s="1"/>
  <c r="K245" i="45"/>
  <c r="L245" i="45" s="1"/>
  <c r="M245" i="45" s="1"/>
  <c r="K233" i="45"/>
  <c r="L233" i="45" s="1"/>
  <c r="M233" i="45" s="1"/>
  <c r="I119" i="62"/>
  <c r="K232" i="45"/>
  <c r="L232" i="45" s="1"/>
  <c r="K236" i="45"/>
  <c r="L236" i="45" s="1"/>
  <c r="K224" i="45"/>
  <c r="L224" i="45" s="1"/>
  <c r="M224" i="45" s="1"/>
  <c r="K221" i="45"/>
  <c r="L221" i="45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I103" i="62"/>
  <c r="I85" i="62"/>
  <c r="K242" i="45"/>
  <c r="L242" i="45" s="1"/>
  <c r="M242" i="45" s="1"/>
  <c r="K239" i="45"/>
  <c r="L239" i="45" s="1"/>
  <c r="K244" i="45"/>
  <c r="L244" i="45" s="1"/>
  <c r="M244" i="45" s="1"/>
  <c r="K228" i="45"/>
  <c r="L228" i="45" s="1"/>
  <c r="K246" i="45"/>
  <c r="L246" i="45" s="1"/>
  <c r="M246" i="45" s="1"/>
  <c r="A127" i="46"/>
  <c r="A128" i="46"/>
  <c r="A126" i="46"/>
  <c r="A125" i="46"/>
  <c r="A14" i="46"/>
  <c r="C13" i="1" s="1"/>
  <c r="A122" i="46"/>
  <c r="A124" i="46"/>
  <c r="A123" i="46"/>
  <c r="A37" i="46"/>
  <c r="G34" i="1" s="1"/>
  <c r="A101" i="46"/>
  <c r="C12" i="50" s="1"/>
  <c r="I62" i="62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C53" i="62" s="1"/>
  <c r="A43" i="46"/>
  <c r="F46" i="1" s="1"/>
  <c r="D61" i="45"/>
  <c r="I112" i="62"/>
  <c r="I58" i="62"/>
  <c r="I120" i="62"/>
  <c r="I96" i="62"/>
  <c r="I90" i="62"/>
  <c r="S70" i="62"/>
  <c r="I115" i="62"/>
  <c r="I124" i="62"/>
  <c r="I91" i="62"/>
  <c r="K118" i="62"/>
  <c r="K100" i="62"/>
  <c r="K98" i="62"/>
  <c r="U83" i="62"/>
  <c r="U78" i="62"/>
  <c r="K65" i="62"/>
  <c r="A49" i="46"/>
  <c r="A134" i="46"/>
  <c r="B42" i="45" s="1"/>
  <c r="A131" i="46"/>
  <c r="A135" i="46"/>
  <c r="A133" i="46"/>
  <c r="A132" i="46"/>
  <c r="A130" i="46"/>
  <c r="A129" i="46"/>
  <c r="A136" i="46"/>
  <c r="B49" i="45" s="1"/>
  <c r="K123" i="62"/>
  <c r="K101" i="62"/>
  <c r="K73" i="62"/>
  <c r="K121" i="62"/>
  <c r="K99" i="62"/>
  <c r="K82" i="62"/>
  <c r="U80" i="62"/>
  <c r="K71" i="62"/>
  <c r="K69" i="62"/>
  <c r="U74" i="62"/>
  <c r="U67" i="62"/>
  <c r="K114" i="62"/>
  <c r="K86" i="62"/>
  <c r="U71" i="62"/>
  <c r="E119" i="62"/>
  <c r="O73" i="62"/>
  <c r="O65" i="62"/>
  <c r="E115" i="62"/>
  <c r="E78" i="62"/>
  <c r="E93" i="62"/>
  <c r="O61" i="62"/>
  <c r="O58" i="62"/>
  <c r="E118" i="62"/>
  <c r="E122" i="62"/>
  <c r="E110" i="62"/>
  <c r="E109" i="62"/>
  <c r="E106" i="62"/>
  <c r="E101" i="62"/>
  <c r="E98" i="62"/>
  <c r="E95" i="62"/>
  <c r="E87" i="62"/>
  <c r="E79" i="62"/>
  <c r="O82" i="62"/>
  <c r="E72" i="62"/>
  <c r="O72" i="62"/>
  <c r="E63" i="62"/>
  <c r="E113" i="62"/>
  <c r="E116" i="62"/>
  <c r="E124" i="62"/>
  <c r="E99" i="62"/>
  <c r="E96" i="62"/>
  <c r="O83" i="62"/>
  <c r="O76" i="62"/>
  <c r="O63" i="62"/>
  <c r="E61" i="62"/>
  <c r="O59" i="62"/>
  <c r="O60" i="62"/>
  <c r="E67" i="62"/>
  <c r="O67" i="62"/>
  <c r="O64" i="62"/>
  <c r="E107" i="62"/>
  <c r="E88" i="62"/>
  <c r="E117" i="62"/>
  <c r="E84" i="62"/>
  <c r="O90" i="62"/>
  <c r="E80" i="62"/>
  <c r="O77" i="62"/>
  <c r="O75" i="62"/>
  <c r="E70" i="62"/>
  <c r="O62" i="62"/>
  <c r="E123" i="62"/>
  <c r="E75" i="62"/>
  <c r="O78" i="62"/>
  <c r="O81" i="62"/>
  <c r="O80" i="62"/>
  <c r="E121" i="62"/>
  <c r="E125" i="62"/>
  <c r="E105" i="62"/>
  <c r="E94" i="62"/>
  <c r="E89" i="62"/>
  <c r="E81" i="62"/>
  <c r="O85" i="62"/>
  <c r="O79" i="62"/>
  <c r="O84" i="62"/>
  <c r="E66" i="62"/>
  <c r="E114" i="62"/>
  <c r="E120" i="62"/>
  <c r="E112" i="62"/>
  <c r="E111" i="62"/>
  <c r="E108" i="62"/>
  <c r="E103" i="62"/>
  <c r="E100" i="62"/>
  <c r="E92" i="62"/>
  <c r="O86" i="62"/>
  <c r="E73" i="62"/>
  <c r="O74" i="62"/>
  <c r="E60" i="62"/>
  <c r="E59" i="62"/>
  <c r="E86" i="62"/>
  <c r="E85" i="62"/>
  <c r="E82" i="62"/>
  <c r="O69" i="62"/>
  <c r="J14" i="50"/>
  <c r="A16" i="46"/>
  <c r="E15" i="1" s="1"/>
  <c r="A116" i="46"/>
  <c r="A27" i="46"/>
  <c r="C25" i="1" s="1"/>
  <c r="A19" i="46"/>
  <c r="E18" i="1" s="1"/>
  <c r="A40" i="46"/>
  <c r="C43" i="1" s="1"/>
  <c r="A29" i="46"/>
  <c r="G24" i="1" s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C146" i="63" s="1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M34" i="45" s="1"/>
  <c r="I51" i="58" s="1"/>
  <c r="A42" i="46"/>
  <c r="F44" i="1" s="1"/>
  <c r="A99" i="46"/>
  <c r="A18" i="46"/>
  <c r="E17" i="1" s="1"/>
  <c r="A15" i="46"/>
  <c r="A63" i="46"/>
  <c r="E56" i="63" s="1"/>
  <c r="O5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C11" i="58" s="1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L35" i="45" s="1"/>
  <c r="A104" i="46"/>
  <c r="A75" i="46"/>
  <c r="A48" i="46"/>
  <c r="E41" i="1" s="1"/>
  <c r="A82" i="46"/>
  <c r="L37" i="45" s="1"/>
  <c r="U77" i="62"/>
  <c r="U73" i="62"/>
  <c r="K119" i="62"/>
  <c r="K111" i="62"/>
  <c r="K117" i="62"/>
  <c r="K110" i="62"/>
  <c r="K109" i="62"/>
  <c r="K107" i="62"/>
  <c r="K106" i="62"/>
  <c r="K92" i="62"/>
  <c r="K80" i="62"/>
  <c r="K78" i="62"/>
  <c r="K77" i="62"/>
  <c r="K70" i="62"/>
  <c r="K66" i="62"/>
  <c r="K120" i="62"/>
  <c r="K108" i="62"/>
  <c r="K96" i="62"/>
  <c r="K95" i="62"/>
  <c r="K79" i="62"/>
  <c r="U86" i="62"/>
  <c r="U81" i="62"/>
  <c r="U79" i="62"/>
  <c r="U76" i="62"/>
  <c r="U69" i="62"/>
  <c r="K113" i="62"/>
  <c r="K115" i="62"/>
  <c r="K124" i="62"/>
  <c r="K125" i="62"/>
  <c r="K97" i="62"/>
  <c r="K94" i="62"/>
  <c r="K93" i="62"/>
  <c r="K83" i="62"/>
  <c r="U90" i="62"/>
  <c r="K68" i="62"/>
  <c r="U70" i="62"/>
  <c r="K61" i="62"/>
  <c r="K122" i="62"/>
  <c r="K102" i="62"/>
  <c r="K88" i="62"/>
  <c r="K85" i="62"/>
  <c r="K74" i="62"/>
  <c r="U75" i="62"/>
  <c r="U61" i="62"/>
  <c r="K112" i="62"/>
  <c r="K103" i="62"/>
  <c r="K89" i="62"/>
  <c r="K87" i="62"/>
  <c r="K81" i="62"/>
  <c r="U84" i="62"/>
  <c r="U85" i="62"/>
  <c r="U82" i="62"/>
  <c r="K76" i="62"/>
  <c r="K75" i="62"/>
  <c r="K72" i="62"/>
  <c r="K67" i="62"/>
  <c r="K116" i="62"/>
  <c r="K105" i="62"/>
  <c r="K104" i="62"/>
  <c r="K91" i="62"/>
  <c r="K90" i="62"/>
  <c r="K84" i="62"/>
  <c r="U72" i="62"/>
  <c r="I126" i="62"/>
  <c r="S59" i="62"/>
  <c r="S66" i="62"/>
  <c r="S62" i="62"/>
  <c r="I72" i="62"/>
  <c r="I88" i="62"/>
  <c r="I99" i="62"/>
  <c r="I106" i="62"/>
  <c r="S74" i="62"/>
  <c r="S77" i="62"/>
  <c r="S78" i="62"/>
  <c r="I78" i="62"/>
  <c r="I80" i="62"/>
  <c r="I89" i="62"/>
  <c r="I100" i="62"/>
  <c r="I101" i="62"/>
  <c r="I107" i="62"/>
  <c r="I108" i="62"/>
  <c r="I110" i="62"/>
  <c r="I125" i="62"/>
  <c r="I121" i="62"/>
  <c r="I116" i="62"/>
  <c r="I123" i="62"/>
  <c r="S72" i="62"/>
  <c r="S82" i="62"/>
  <c r="I102" i="62"/>
  <c r="I61" i="62"/>
  <c r="S65" i="62"/>
  <c r="S61" i="62"/>
  <c r="S69" i="62"/>
  <c r="I95" i="62"/>
  <c r="S75" i="62"/>
  <c r="I83" i="62"/>
  <c r="I63" i="62"/>
  <c r="S76" i="62"/>
  <c r="S90" i="62"/>
  <c r="S67" i="62"/>
  <c r="S60" i="62"/>
  <c r="S58" i="62"/>
  <c r="I59" i="62"/>
  <c r="I67" i="62"/>
  <c r="I75" i="62"/>
  <c r="S80" i="62"/>
  <c r="S86" i="62"/>
  <c r="S84" i="62"/>
  <c r="I86" i="62"/>
  <c r="I92" i="62"/>
  <c r="I109" i="62"/>
  <c r="I118" i="62"/>
  <c r="S63" i="62"/>
  <c r="I57" i="62"/>
  <c r="S64" i="62"/>
  <c r="S85" i="62"/>
  <c r="I97" i="62"/>
  <c r="I74" i="62"/>
  <c r="I60" i="62"/>
  <c r="I64" i="62"/>
  <c r="I65" i="62"/>
  <c r="I66" i="62"/>
  <c r="S71" i="62"/>
  <c r="I69" i="62"/>
  <c r="I70" i="62"/>
  <c r="I73" i="62"/>
  <c r="S81" i="62"/>
  <c r="I79" i="62"/>
  <c r="I81" i="62"/>
  <c r="I84" i="62"/>
  <c r="I87" i="62"/>
  <c r="I98" i="62"/>
  <c r="I104" i="62"/>
  <c r="I122" i="62"/>
  <c r="I113" i="62"/>
  <c r="S68" i="62"/>
  <c r="I71" i="62"/>
  <c r="S79" i="62"/>
  <c r="I76" i="62"/>
  <c r="I82" i="62"/>
  <c r="I93" i="62"/>
  <c r="I94" i="62"/>
  <c r="I105" i="62"/>
  <c r="I117" i="62"/>
  <c r="I111" i="62"/>
  <c r="E104" i="62"/>
  <c r="E102" i="62"/>
  <c r="E97" i="62"/>
  <c r="E91" i="62"/>
  <c r="E90" i="62"/>
  <c r="E77" i="62"/>
  <c r="E69" i="62"/>
  <c r="E68" i="62"/>
  <c r="O70" i="62"/>
  <c r="E62" i="62"/>
  <c r="E58" i="62"/>
  <c r="E83" i="62"/>
  <c r="E76" i="62"/>
  <c r="E74" i="62"/>
  <c r="E71" i="62"/>
  <c r="O71" i="62"/>
  <c r="E65" i="62"/>
  <c r="O68" i="62"/>
  <c r="E64" i="62"/>
  <c r="O66" i="62"/>
  <c r="F77" i="45"/>
  <c r="K63" i="62"/>
  <c r="U59" i="62"/>
  <c r="K59" i="62"/>
  <c r="U58" i="62"/>
  <c r="U66" i="62"/>
  <c r="U62" i="62"/>
  <c r="U64" i="62"/>
  <c r="K57" i="62"/>
  <c r="K60" i="62"/>
  <c r="K64" i="62"/>
  <c r="K62" i="62"/>
  <c r="U63" i="62"/>
  <c r="U68" i="62"/>
  <c r="K58" i="62"/>
  <c r="U65" i="62"/>
  <c r="U60" i="62"/>
  <c r="U87" i="62"/>
  <c r="S87" i="62"/>
  <c r="O87" i="62"/>
  <c r="G37" i="1"/>
  <c r="G32" i="1"/>
  <c r="G27" i="1"/>
  <c r="N96" i="63"/>
  <c r="B118" i="58"/>
  <c r="G117" i="58"/>
  <c r="K117" i="58"/>
  <c r="I117" i="58"/>
  <c r="C55" i="63"/>
  <c r="C145" i="63"/>
  <c r="E36" i="63"/>
  <c r="O36" i="63" s="1"/>
  <c r="F6" i="63"/>
  <c r="F7" i="58"/>
  <c r="B61" i="63"/>
  <c r="H60" i="63"/>
  <c r="L60" i="63"/>
  <c r="J60" i="63"/>
  <c r="M33" i="63"/>
  <c r="C33" i="63"/>
  <c r="C144" i="58"/>
  <c r="C41" i="58" s="1"/>
  <c r="C33" i="58"/>
  <c r="F7" i="62"/>
  <c r="F6" i="58"/>
  <c r="M53" i="62"/>
  <c r="M11" i="62"/>
  <c r="M41" i="62"/>
  <c r="C11" i="62"/>
  <c r="C15" i="1"/>
  <c r="M54" i="62"/>
  <c r="M13" i="62" s="1"/>
  <c r="C13" i="62"/>
  <c r="R34" i="45"/>
  <c r="G308" i="45"/>
  <c r="E55" i="62"/>
  <c r="E36" i="62" s="1"/>
  <c r="B41" i="45"/>
  <c r="B43" i="45"/>
  <c r="R38" i="45"/>
  <c r="B48" i="45"/>
  <c r="O35" i="45"/>
  <c r="L308" i="45"/>
  <c r="B57" i="45"/>
  <c r="M36" i="45"/>
  <c r="B52" i="45"/>
  <c r="B50" i="45"/>
  <c r="B56" i="45"/>
  <c r="B54" i="45"/>
  <c r="B47" i="45"/>
  <c r="B45" i="45"/>
  <c r="L36" i="45"/>
  <c r="Q35" i="45"/>
  <c r="P35" i="45"/>
  <c r="M33" i="62"/>
  <c r="O37" i="45"/>
  <c r="B119" i="58"/>
  <c r="I118" i="58"/>
  <c r="G118" i="58"/>
  <c r="K118" i="58"/>
  <c r="E118" i="58"/>
  <c r="B62" i="63"/>
  <c r="J61" i="63"/>
  <c r="H61" i="63"/>
  <c r="L61" i="63"/>
  <c r="B120" i="58"/>
  <c r="G119" i="58"/>
  <c r="I119" i="58"/>
  <c r="K119" i="58"/>
  <c r="B63" i="63"/>
  <c r="F62" i="63"/>
  <c r="L62" i="63"/>
  <c r="J62" i="63"/>
  <c r="H62" i="63"/>
  <c r="B121" i="58"/>
  <c r="I120" i="58"/>
  <c r="G120" i="58"/>
  <c r="K120" i="58"/>
  <c r="B64" i="63"/>
  <c r="H63" i="63"/>
  <c r="L63" i="63"/>
  <c r="J63" i="63"/>
  <c r="B122" i="58"/>
  <c r="I121" i="58"/>
  <c r="G121" i="58"/>
  <c r="K121" i="58"/>
  <c r="B65" i="63"/>
  <c r="L65" i="63" s="1"/>
  <c r="H64" i="63"/>
  <c r="L64" i="63"/>
  <c r="J64" i="63"/>
  <c r="F64" i="63"/>
  <c r="B123" i="58"/>
  <c r="K122" i="58"/>
  <c r="G122" i="58"/>
  <c r="E122" i="58"/>
  <c r="I122" i="58"/>
  <c r="H65" i="63"/>
  <c r="B124" i="58"/>
  <c r="I123" i="58"/>
  <c r="G123" i="58"/>
  <c r="K123" i="58"/>
  <c r="E123" i="58"/>
  <c r="B125" i="58"/>
  <c r="B126" i="58" s="1"/>
  <c r="G124" i="58"/>
  <c r="K124" i="58"/>
  <c r="E124" i="58"/>
  <c r="I124" i="58"/>
  <c r="G125" i="58"/>
  <c r="K125" i="58"/>
  <c r="C53" i="58" l="1"/>
  <c r="M13" i="58"/>
  <c r="R35" i="45"/>
  <c r="Q37" i="45"/>
  <c r="Q34" i="45"/>
  <c r="H56" i="58" s="1"/>
  <c r="R56" i="58" s="1"/>
  <c r="S37" i="58" s="1"/>
  <c r="M232" i="45"/>
  <c r="I68" i="62"/>
  <c r="U59" i="63"/>
  <c r="E116" i="58"/>
  <c r="Q86" i="62"/>
  <c r="G121" i="62"/>
  <c r="G76" i="62"/>
  <c r="G105" i="62"/>
  <c r="Q83" i="62"/>
  <c r="Q69" i="62"/>
  <c r="G98" i="62"/>
  <c r="P37" i="45"/>
  <c r="C53" i="63"/>
  <c r="G58" i="62"/>
  <c r="Q74" i="62"/>
  <c r="G99" i="62"/>
  <c r="G125" i="62"/>
  <c r="Q66" i="62"/>
  <c r="G64" i="62"/>
  <c r="G92" i="62"/>
  <c r="Q62" i="62"/>
  <c r="G78" i="62"/>
  <c r="G90" i="62"/>
  <c r="Q79" i="62"/>
  <c r="G94" i="62"/>
  <c r="G59" i="62"/>
  <c r="Q76" i="62"/>
  <c r="G85" i="62"/>
  <c r="G114" i="62"/>
  <c r="G95" i="62"/>
  <c r="G104" i="62"/>
  <c r="G86" i="62"/>
  <c r="Q65" i="62"/>
  <c r="G113" i="62"/>
  <c r="G122" i="62"/>
  <c r="G123" i="62"/>
  <c r="G112" i="62"/>
  <c r="G63" i="62"/>
  <c r="Q87" i="62"/>
  <c r="Q59" i="62"/>
  <c r="G100" i="62"/>
  <c r="G62" i="62"/>
  <c r="Q61" i="62"/>
  <c r="G101" i="62"/>
  <c r="G77" i="62"/>
  <c r="G111" i="62"/>
  <c r="F63" i="63"/>
  <c r="E119" i="58"/>
  <c r="F61" i="63"/>
  <c r="P34" i="45"/>
  <c r="B51" i="45"/>
  <c r="F60" i="63"/>
  <c r="G65" i="62"/>
  <c r="Q84" i="62"/>
  <c r="G103" i="62"/>
  <c r="G117" i="62"/>
  <c r="G60" i="62"/>
  <c r="Q90" i="62"/>
  <c r="G110" i="62"/>
  <c r="Q71" i="62"/>
  <c r="G80" i="62"/>
  <c r="G102" i="62"/>
  <c r="Q70" i="62"/>
  <c r="Q85" i="62"/>
  <c r="Q58" i="62"/>
  <c r="Q63" i="62"/>
  <c r="G124" i="62"/>
  <c r="G120" i="62"/>
  <c r="G82" i="62"/>
  <c r="G108" i="62"/>
  <c r="Q60" i="62"/>
  <c r="G72" i="62"/>
  <c r="Q73" i="62"/>
  <c r="G74" i="62"/>
  <c r="Q77" i="62"/>
  <c r="Q82" i="62"/>
  <c r="G69" i="62"/>
  <c r="M222" i="45"/>
  <c r="M226" i="45"/>
  <c r="M231" i="45"/>
  <c r="Q89" i="62"/>
  <c r="I116" i="58"/>
  <c r="G73" i="62"/>
  <c r="G87" i="62"/>
  <c r="G75" i="62"/>
  <c r="G97" i="62"/>
  <c r="G93" i="62"/>
  <c r="Q72" i="62"/>
  <c r="G71" i="62"/>
  <c r="Q68" i="62"/>
  <c r="Q67" i="62"/>
  <c r="Q81" i="62"/>
  <c r="G119" i="62"/>
  <c r="E121" i="58"/>
  <c r="B46" i="45"/>
  <c r="B55" i="45"/>
  <c r="G126" i="62"/>
  <c r="G66" i="62"/>
  <c r="G91" i="62"/>
  <c r="G107" i="62"/>
  <c r="G115" i="62"/>
  <c r="G88" i="62"/>
  <c r="Q64" i="62"/>
  <c r="Q78" i="62"/>
  <c r="G89" i="62"/>
  <c r="G106" i="62"/>
  <c r="G67" i="62"/>
  <c r="G79" i="62"/>
  <c r="G57" i="62"/>
  <c r="Q75" i="62"/>
  <c r="G61" i="62"/>
  <c r="G118" i="62"/>
  <c r="G84" i="62"/>
  <c r="G116" i="62"/>
  <c r="G68" i="62"/>
  <c r="Q80" i="62"/>
  <c r="G70" i="62"/>
  <c r="G83" i="62"/>
  <c r="G96" i="62"/>
  <c r="G81" i="62"/>
  <c r="G109" i="62"/>
  <c r="Q88" i="62"/>
  <c r="Q57" i="62"/>
  <c r="F3" i="1"/>
  <c r="F148" i="58"/>
  <c r="H3" i="50"/>
  <c r="H46" i="50"/>
  <c r="F148" i="62"/>
  <c r="F3" i="63"/>
  <c r="F45" i="58"/>
  <c r="F45" i="62"/>
  <c r="F3" i="62"/>
  <c r="F149" i="63"/>
  <c r="F45" i="63"/>
  <c r="F51" i="1"/>
  <c r="F3" i="58"/>
  <c r="C11" i="1"/>
  <c r="C11" i="63"/>
  <c r="C41" i="63"/>
  <c r="M41" i="63"/>
  <c r="E120" i="58"/>
  <c r="B44" i="45"/>
  <c r="O38" i="45"/>
  <c r="C33" i="62"/>
  <c r="E55" i="58"/>
  <c r="O55" i="58" s="1"/>
  <c r="O36" i="58" s="1"/>
  <c r="M33" i="58"/>
  <c r="M239" i="45"/>
  <c r="M236" i="45"/>
  <c r="M234" i="45"/>
  <c r="F59" i="63"/>
  <c r="I51" i="62"/>
  <c r="M95" i="62"/>
  <c r="C144" i="62" s="1"/>
  <c r="C41" i="62" s="1"/>
  <c r="M95" i="58"/>
  <c r="E117" i="58"/>
  <c r="F61" i="45"/>
  <c r="I51" i="63"/>
  <c r="H51" i="63" s="1"/>
  <c r="N53" i="63"/>
  <c r="M11" i="63" s="1"/>
  <c r="M221" i="45"/>
  <c r="G217" i="45" s="1"/>
  <c r="H217" i="45" s="1"/>
  <c r="M229" i="45"/>
  <c r="O59" i="63"/>
  <c r="B127" i="58"/>
  <c r="I126" i="58"/>
  <c r="K126" i="58"/>
  <c r="I125" i="58"/>
  <c r="E125" i="58"/>
  <c r="M41" i="58"/>
  <c r="M61" i="63"/>
  <c r="O61" i="63" s="1"/>
  <c r="U60" i="63"/>
  <c r="Q60" i="63"/>
  <c r="O60" i="63"/>
  <c r="S60" i="63"/>
  <c r="S59" i="63"/>
  <c r="M228" i="45"/>
  <c r="M235" i="45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237" i="45"/>
  <c r="M227" i="45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48" i="58"/>
  <c r="H4" i="50"/>
  <c r="F4" i="62"/>
  <c r="U148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49" i="63"/>
  <c r="K57" i="63"/>
  <c r="T57" i="63" s="1"/>
  <c r="U45" i="63"/>
  <c r="K37" i="63"/>
  <c r="U37" i="63" s="1"/>
  <c r="J56" i="58"/>
  <c r="T56" i="58" s="1"/>
  <c r="U37" i="58" s="1"/>
  <c r="M238" i="45"/>
  <c r="J59" i="63"/>
  <c r="O91" i="62"/>
  <c r="I37" i="58"/>
  <c r="E82" i="58"/>
  <c r="O91" i="58"/>
  <c r="Q86" i="58"/>
  <c r="Q91" i="58"/>
  <c r="S86" i="58"/>
  <c r="S91" i="58"/>
  <c r="K112" i="58"/>
  <c r="U91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N56" i="58"/>
  <c r="O37" i="58" s="1"/>
  <c r="G103" i="58"/>
  <c r="F65" i="63"/>
  <c r="B66" i="63"/>
  <c r="J65" i="63"/>
  <c r="L66" i="63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U90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S89" i="58"/>
  <c r="E63" i="58"/>
  <c r="K72" i="58"/>
  <c r="K111" i="58"/>
  <c r="I66" i="58"/>
  <c r="O80" i="58"/>
  <c r="U80" i="58"/>
  <c r="K95" i="58"/>
  <c r="S88" i="58"/>
  <c r="E59" i="58"/>
  <c r="U64" i="58"/>
  <c r="K79" i="58"/>
  <c r="G64" i="58"/>
  <c r="E88" i="58"/>
  <c r="B128" i="58"/>
  <c r="K127" i="58"/>
  <c r="E127" i="58"/>
  <c r="G127" i="58"/>
  <c r="I127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U88" i="58"/>
  <c r="I61" i="58"/>
  <c r="I57" i="58"/>
  <c r="I83" i="58"/>
  <c r="Q83" i="58"/>
  <c r="G57" i="58"/>
  <c r="E81" i="58"/>
  <c r="E113" i="58"/>
  <c r="O69" i="58"/>
  <c r="E126" i="58"/>
  <c r="G126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O89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O88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U8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S90" i="58"/>
  <c r="I97" i="58"/>
  <c r="Q68" i="58"/>
  <c r="Q80" i="58"/>
  <c r="G104" i="58"/>
  <c r="G115" i="58"/>
  <c r="O67" i="58"/>
  <c r="O62" i="58"/>
  <c r="O90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39" i="63" s="1"/>
  <c r="S84" i="58"/>
  <c r="I75" i="58"/>
  <c r="I104" i="58"/>
  <c r="I101" i="58"/>
  <c r="S73" i="58"/>
  <c r="I64" i="58"/>
  <c r="G62" i="58"/>
  <c r="G74" i="58"/>
  <c r="Q90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Q88" i="58"/>
  <c r="G81" i="58"/>
  <c r="E94" i="58"/>
  <c r="O78" i="58"/>
  <c r="E73" i="58"/>
  <c r="E86" i="58"/>
  <c r="O70" i="58"/>
  <c r="O57" i="58"/>
  <c r="F52" i="63"/>
  <c r="G139" i="63" s="1"/>
  <c r="Q58" i="63"/>
  <c r="H52" i="63"/>
  <c r="I139" i="63" s="1"/>
  <c r="S58" i="63"/>
  <c r="J52" i="63"/>
  <c r="K139" i="63" s="1"/>
  <c r="O55" i="62"/>
  <c r="O36" i="62" s="1"/>
  <c r="U91" i="62"/>
  <c r="S91" i="62"/>
  <c r="Q91" i="62"/>
  <c r="G77" i="58"/>
  <c r="G106" i="58"/>
  <c r="Q76" i="58"/>
  <c r="Q89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T56" i="62"/>
  <c r="U37" i="62" s="1"/>
  <c r="K127" i="62"/>
  <c r="G127" i="62"/>
  <c r="B128" i="62"/>
  <c r="E128" i="62" s="1"/>
  <c r="I127" i="62"/>
  <c r="U61" i="63"/>
  <c r="M62" i="63"/>
  <c r="O62" i="63" s="1"/>
  <c r="S61" i="63"/>
  <c r="Q61" i="63"/>
  <c r="G37" i="62" l="1"/>
  <c r="E37" i="62"/>
  <c r="P56" i="58"/>
  <c r="Q37" i="58" s="1"/>
  <c r="K37" i="58"/>
  <c r="U93" i="62"/>
  <c r="U38" i="62" s="1"/>
  <c r="U94" i="62"/>
  <c r="U39" i="62" s="1"/>
  <c r="O93" i="58"/>
  <c r="O38" i="58" s="1"/>
  <c r="O94" i="58"/>
  <c r="O39" i="58" s="1"/>
  <c r="Q93" i="62"/>
  <c r="Q38" i="62" s="1"/>
  <c r="Q94" i="62"/>
  <c r="Q39" i="62" s="1"/>
  <c r="U94" i="58"/>
  <c r="U39" i="58" s="1"/>
  <c r="U93" i="58"/>
  <c r="U38" i="58" s="1"/>
  <c r="S93" i="58"/>
  <c r="S38" i="58" s="1"/>
  <c r="S94" i="58"/>
  <c r="S39" i="58" s="1"/>
  <c r="S93" i="62"/>
  <c r="S38" i="62" s="1"/>
  <c r="S94" i="62"/>
  <c r="S39" i="62" s="1"/>
  <c r="Q94" i="58"/>
  <c r="Q39" i="58" s="1"/>
  <c r="Q93" i="58"/>
  <c r="Q38" i="58" s="1"/>
  <c r="O93" i="62"/>
  <c r="O38" i="62" s="1"/>
  <c r="O94" i="62"/>
  <c r="O39" i="62" s="1"/>
  <c r="I37" i="62"/>
  <c r="F66" i="63"/>
  <c r="B67" i="63"/>
  <c r="K67" i="63" s="1"/>
  <c r="J66" i="63"/>
  <c r="H66" i="63"/>
  <c r="B129" i="58"/>
  <c r="I128" i="58"/>
  <c r="E128" i="58"/>
  <c r="K128" i="58"/>
  <c r="G128" i="58"/>
  <c r="E58" i="63"/>
  <c r="E59" i="63"/>
  <c r="E66" i="63"/>
  <c r="E60" i="63"/>
  <c r="E65" i="63"/>
  <c r="E64" i="63"/>
  <c r="E62" i="63"/>
  <c r="E63" i="63"/>
  <c r="E61" i="63"/>
  <c r="K63" i="63"/>
  <c r="K62" i="63"/>
  <c r="K61" i="63"/>
  <c r="K58" i="63"/>
  <c r="K65" i="63"/>
  <c r="K66" i="63"/>
  <c r="K60" i="63"/>
  <c r="K59" i="63"/>
  <c r="K64" i="63"/>
  <c r="I65" i="63"/>
  <c r="I66" i="63"/>
  <c r="I59" i="63"/>
  <c r="I61" i="63"/>
  <c r="I58" i="63"/>
  <c r="I64" i="63"/>
  <c r="I67" i="63"/>
  <c r="I63" i="63"/>
  <c r="I60" i="63"/>
  <c r="I62" i="63"/>
  <c r="G59" i="63"/>
  <c r="G64" i="63"/>
  <c r="G61" i="63"/>
  <c r="G58" i="63"/>
  <c r="G65" i="63"/>
  <c r="G66" i="63"/>
  <c r="G60" i="63"/>
  <c r="G63" i="63"/>
  <c r="G62" i="63"/>
  <c r="G67" i="63"/>
  <c r="G128" i="62"/>
  <c r="K128" i="62"/>
  <c r="B129" i="62"/>
  <c r="E129" i="62" s="1"/>
  <c r="I128" i="62"/>
  <c r="M63" i="63"/>
  <c r="O63" i="63" s="1"/>
  <c r="S62" i="63"/>
  <c r="Q62" i="63"/>
  <c r="U62" i="63"/>
  <c r="E67" i="63" l="1"/>
  <c r="B68" i="63"/>
  <c r="F67" i="63"/>
  <c r="L67" i="63"/>
  <c r="J67" i="63"/>
  <c r="H67" i="63"/>
  <c r="K129" i="58"/>
  <c r="E129" i="58"/>
  <c r="I129" i="58"/>
  <c r="B130" i="58"/>
  <c r="G129" i="58"/>
  <c r="G129" i="62"/>
  <c r="K129" i="62"/>
  <c r="B130" i="62"/>
  <c r="E130" i="62" s="1"/>
  <c r="I129" i="62"/>
  <c r="M64" i="63"/>
  <c r="O64" i="63" s="1"/>
  <c r="S63" i="63"/>
  <c r="U63" i="63"/>
  <c r="Q63" i="63"/>
  <c r="B69" i="63" l="1"/>
  <c r="H68" i="63"/>
  <c r="L68" i="63"/>
  <c r="F68" i="63"/>
  <c r="J68" i="63"/>
  <c r="K68" i="63"/>
  <c r="I68" i="63"/>
  <c r="G68" i="63"/>
  <c r="E68" i="63"/>
  <c r="B131" i="58"/>
  <c r="I130" i="58"/>
  <c r="E130" i="58"/>
  <c r="K130" i="58"/>
  <c r="G130" i="58"/>
  <c r="G130" i="62"/>
  <c r="B131" i="62"/>
  <c r="E131" i="62" s="1"/>
  <c r="I130" i="62"/>
  <c r="K130" i="62"/>
  <c r="M65" i="63"/>
  <c r="O65" i="63" s="1"/>
  <c r="S64" i="63"/>
  <c r="U64" i="63"/>
  <c r="Q64" i="63"/>
  <c r="H69" i="63" l="1"/>
  <c r="L69" i="63"/>
  <c r="B70" i="63"/>
  <c r="J69" i="63"/>
  <c r="I69" i="63"/>
  <c r="F69" i="63"/>
  <c r="K69" i="63"/>
  <c r="E69" i="63"/>
  <c r="G69" i="63"/>
  <c r="B132" i="58"/>
  <c r="G131" i="58"/>
  <c r="K131" i="58"/>
  <c r="I131" i="58"/>
  <c r="E131" i="58"/>
  <c r="G131" i="62"/>
  <c r="I131" i="62"/>
  <c r="B132" i="62"/>
  <c r="K131" i="62"/>
  <c r="M66" i="63"/>
  <c r="O66" i="63" s="1"/>
  <c r="Q65" i="63"/>
  <c r="U65" i="63"/>
  <c r="S65" i="63"/>
  <c r="B133" i="62" l="1"/>
  <c r="E132" i="62"/>
  <c r="G70" i="63"/>
  <c r="I70" i="63"/>
  <c r="K70" i="63"/>
  <c r="E70" i="63"/>
  <c r="B71" i="63"/>
  <c r="J70" i="63"/>
  <c r="L70" i="63"/>
  <c r="F70" i="63"/>
  <c r="H70" i="63"/>
  <c r="B133" i="58"/>
  <c r="B134" i="58" s="1"/>
  <c r="I132" i="58"/>
  <c r="E132" i="58"/>
  <c r="K132" i="58"/>
  <c r="G132" i="58"/>
  <c r="K132" i="62"/>
  <c r="G132" i="62"/>
  <c r="I132" i="62"/>
  <c r="M67" i="63"/>
  <c r="O67" i="63" s="1"/>
  <c r="S66" i="63"/>
  <c r="Q66" i="63"/>
  <c r="U66" i="63"/>
  <c r="G134" i="58" l="1"/>
  <c r="I134" i="58"/>
  <c r="K134" i="58"/>
  <c r="E134" i="58"/>
  <c r="B134" i="62"/>
  <c r="E133" i="62"/>
  <c r="I133" i="62"/>
  <c r="G133" i="62"/>
  <c r="K133" i="62"/>
  <c r="G71" i="63"/>
  <c r="I71" i="63"/>
  <c r="L71" i="63"/>
  <c r="J71" i="63"/>
  <c r="H71" i="63"/>
  <c r="B72" i="63"/>
  <c r="F71" i="63"/>
  <c r="K71" i="63"/>
  <c r="E71" i="63"/>
  <c r="I133" i="58"/>
  <c r="E133" i="58"/>
  <c r="G133" i="58"/>
  <c r="K133" i="58"/>
  <c r="S67" i="63"/>
  <c r="U67" i="63"/>
  <c r="M68" i="63"/>
  <c r="O68" i="63" s="1"/>
  <c r="Q67" i="63"/>
  <c r="G135" i="58" l="1"/>
  <c r="I135" i="58"/>
  <c r="K135" i="58"/>
  <c r="E135" i="58"/>
  <c r="B135" i="62"/>
  <c r="E134" i="62"/>
  <c r="I134" i="62"/>
  <c r="K134" i="62"/>
  <c r="G134" i="62"/>
  <c r="E72" i="63"/>
  <c r="K72" i="63"/>
  <c r="B73" i="63"/>
  <c r="H72" i="63"/>
  <c r="L72" i="63"/>
  <c r="F72" i="63"/>
  <c r="J72" i="63"/>
  <c r="I72" i="63"/>
  <c r="G72" i="63"/>
  <c r="M69" i="63"/>
  <c r="O69" i="63" s="1"/>
  <c r="S68" i="63"/>
  <c r="Q68" i="63"/>
  <c r="U68" i="63"/>
  <c r="E136" i="58" l="1"/>
  <c r="I136" i="58"/>
  <c r="G136" i="58"/>
  <c r="K136" i="58"/>
  <c r="G135" i="62"/>
  <c r="K135" i="62"/>
  <c r="I135" i="62"/>
  <c r="E135" i="62"/>
  <c r="E73" i="63"/>
  <c r="I73" i="63"/>
  <c r="L73" i="63"/>
  <c r="B74" i="63"/>
  <c r="J73" i="63"/>
  <c r="F73" i="63"/>
  <c r="H73" i="63"/>
  <c r="K73" i="63"/>
  <c r="G73" i="63"/>
  <c r="M70" i="63"/>
  <c r="O70" i="63" s="1"/>
  <c r="U69" i="63"/>
  <c r="S69" i="63"/>
  <c r="Q69" i="63"/>
  <c r="K137" i="58" l="1"/>
  <c r="E137" i="58"/>
  <c r="G137" i="58"/>
  <c r="I137" i="58"/>
  <c r="E136" i="62"/>
  <c r="G136" i="62"/>
  <c r="K136" i="62"/>
  <c r="I136" i="62"/>
  <c r="G74" i="63"/>
  <c r="I74" i="63"/>
  <c r="B75" i="63"/>
  <c r="J74" i="63"/>
  <c r="H74" i="63"/>
  <c r="F74" i="63"/>
  <c r="L74" i="63"/>
  <c r="E74" i="63"/>
  <c r="K74" i="63"/>
  <c r="S70" i="63"/>
  <c r="U70" i="63"/>
  <c r="Q70" i="63"/>
  <c r="M71" i="63"/>
  <c r="O71" i="63" s="1"/>
  <c r="K139" i="58" l="1"/>
  <c r="G139" i="58"/>
  <c r="I139" i="58"/>
  <c r="E139" i="58"/>
  <c r="E137" i="62"/>
  <c r="I137" i="62"/>
  <c r="G137" i="62"/>
  <c r="K137" i="62"/>
  <c r="K75" i="63"/>
  <c r="E75" i="63"/>
  <c r="B76" i="63"/>
  <c r="H75" i="63"/>
  <c r="J75" i="63"/>
  <c r="F75" i="63"/>
  <c r="L75" i="63"/>
  <c r="G75" i="63"/>
  <c r="I75" i="63"/>
  <c r="S71" i="63"/>
  <c r="M72" i="63"/>
  <c r="O72" i="63" s="1"/>
  <c r="U71" i="63"/>
  <c r="Q71" i="63"/>
  <c r="E142" i="58" l="1"/>
  <c r="E39" i="58" s="1"/>
  <c r="E141" i="58"/>
  <c r="E38" i="58" s="1"/>
  <c r="I141" i="58"/>
  <c r="I38" i="58" s="1"/>
  <c r="I142" i="58"/>
  <c r="I39" i="58" s="1"/>
  <c r="G142" i="58"/>
  <c r="G39" i="58" s="1"/>
  <c r="G141" i="58"/>
  <c r="G38" i="58" s="1"/>
  <c r="K142" i="58"/>
  <c r="K39" i="58" s="1"/>
  <c r="K141" i="58"/>
  <c r="K38" i="58" s="1"/>
  <c r="E139" i="62"/>
  <c r="I139" i="62"/>
  <c r="G139" i="62"/>
  <c r="K139" i="62"/>
  <c r="K76" i="63"/>
  <c r="I76" i="63"/>
  <c r="L76" i="63"/>
  <c r="B77" i="63"/>
  <c r="F76" i="63"/>
  <c r="J76" i="63"/>
  <c r="H76" i="63"/>
  <c r="E76" i="63"/>
  <c r="G76" i="63"/>
  <c r="Q72" i="63"/>
  <c r="S72" i="63"/>
  <c r="U72" i="63"/>
  <c r="M73" i="63"/>
  <c r="O73" i="63" s="1"/>
  <c r="K141" i="62" l="1"/>
  <c r="K38" i="62" s="1"/>
  <c r="K142" i="62"/>
  <c r="K39" i="62" s="1"/>
  <c r="G141" i="62"/>
  <c r="G38" i="62" s="1"/>
  <c r="G142" i="62"/>
  <c r="G39" i="62" s="1"/>
  <c r="I142" i="62"/>
  <c r="I39" i="62" s="1"/>
  <c r="I141" i="62"/>
  <c r="I38" i="62" s="1"/>
  <c r="E142" i="62"/>
  <c r="E39" i="62" s="1"/>
  <c r="E141" i="62"/>
  <c r="E38" i="62" s="1"/>
  <c r="G77" i="63"/>
  <c r="I77" i="63"/>
  <c r="B78" i="63"/>
  <c r="J77" i="63"/>
  <c r="F77" i="63"/>
  <c r="H77" i="63"/>
  <c r="L77" i="63"/>
  <c r="E77" i="63"/>
  <c r="K77" i="63"/>
  <c r="Q73" i="63"/>
  <c r="S73" i="63"/>
  <c r="U73" i="63"/>
  <c r="M74" i="63"/>
  <c r="O74" i="63" s="1"/>
  <c r="E78" i="63" l="1"/>
  <c r="J78" i="63"/>
  <c r="L78" i="63"/>
  <c r="H78" i="63"/>
  <c r="F78" i="63"/>
  <c r="B79" i="63"/>
  <c r="K78" i="63"/>
  <c r="I78" i="63"/>
  <c r="G78" i="63"/>
  <c r="S74" i="63"/>
  <c r="U74" i="63"/>
  <c r="M75" i="63"/>
  <c r="O75" i="63" s="1"/>
  <c r="Q74" i="63"/>
  <c r="G79" i="63" l="1"/>
  <c r="K79" i="63"/>
  <c r="B80" i="63"/>
  <c r="H79" i="63"/>
  <c r="F79" i="63"/>
  <c r="L79" i="63"/>
  <c r="J79" i="63"/>
  <c r="I79" i="63"/>
  <c r="E79" i="63"/>
  <c r="U75" i="63"/>
  <c r="Q75" i="63"/>
  <c r="S75" i="63"/>
  <c r="M76" i="63"/>
  <c r="O76" i="63" s="1"/>
  <c r="G80" i="63" l="1"/>
  <c r="I80" i="63"/>
  <c r="J80" i="63"/>
  <c r="B81" i="63"/>
  <c r="H80" i="63"/>
  <c r="L80" i="63"/>
  <c r="F80" i="63"/>
  <c r="K80" i="63"/>
  <c r="E80" i="63"/>
  <c r="M77" i="63"/>
  <c r="O77" i="63" s="1"/>
  <c r="S76" i="63"/>
  <c r="U76" i="63"/>
  <c r="Q76" i="63"/>
  <c r="K81" i="63" l="1"/>
  <c r="G81" i="63"/>
  <c r="B82" i="63"/>
  <c r="J81" i="63"/>
  <c r="H81" i="63"/>
  <c r="L81" i="63"/>
  <c r="F81" i="63"/>
  <c r="I81" i="63"/>
  <c r="E81" i="63"/>
  <c r="M78" i="63"/>
  <c r="O78" i="63" s="1"/>
  <c r="S77" i="63"/>
  <c r="Q77" i="63"/>
  <c r="U77" i="63"/>
  <c r="E82" i="63" l="1"/>
  <c r="I82" i="63"/>
  <c r="B83" i="63"/>
  <c r="F82" i="63"/>
  <c r="J82" i="63"/>
  <c r="L82" i="63"/>
  <c r="H82" i="63"/>
  <c r="G82" i="63"/>
  <c r="K82" i="63"/>
  <c r="M79" i="63"/>
  <c r="O79" i="63" s="1"/>
  <c r="S78" i="63"/>
  <c r="Q78" i="63"/>
  <c r="U78" i="63"/>
  <c r="G83" i="63" l="1"/>
  <c r="E83" i="63"/>
  <c r="L83" i="63"/>
  <c r="J83" i="63"/>
  <c r="B84" i="63"/>
  <c r="H83" i="63"/>
  <c r="F83" i="63"/>
  <c r="I83" i="63"/>
  <c r="K83" i="63"/>
  <c r="M80" i="63"/>
  <c r="O80" i="63" s="1"/>
  <c r="Q79" i="63"/>
  <c r="S79" i="63"/>
  <c r="U79" i="63"/>
  <c r="G84" i="63" l="1"/>
  <c r="E84" i="63"/>
  <c r="B85" i="63"/>
  <c r="L84" i="63"/>
  <c r="F84" i="63"/>
  <c r="J84" i="63"/>
  <c r="H84" i="63"/>
  <c r="K84" i="63"/>
  <c r="I84" i="63"/>
  <c r="Q80" i="63"/>
  <c r="S80" i="63"/>
  <c r="U80" i="63"/>
  <c r="M81" i="63"/>
  <c r="O81" i="63" s="1"/>
  <c r="G85" i="63" l="1"/>
  <c r="I85" i="63"/>
  <c r="B86" i="63"/>
  <c r="F85" i="63"/>
  <c r="J85" i="63"/>
  <c r="H85" i="63"/>
  <c r="L85" i="63"/>
  <c r="K85" i="63"/>
  <c r="E85" i="63"/>
  <c r="S81" i="63"/>
  <c r="Q81" i="63"/>
  <c r="M82" i="63"/>
  <c r="O82" i="63" s="1"/>
  <c r="U81" i="63"/>
  <c r="G86" i="63" l="1"/>
  <c r="E86" i="63"/>
  <c r="J86" i="63"/>
  <c r="F86" i="63"/>
  <c r="L86" i="63"/>
  <c r="H86" i="63"/>
  <c r="B87" i="63"/>
  <c r="K86" i="63"/>
  <c r="I86" i="63"/>
  <c r="M83" i="63"/>
  <c r="O83" i="63" s="1"/>
  <c r="S82" i="63"/>
  <c r="Q82" i="63"/>
  <c r="U82" i="63"/>
  <c r="I87" i="63" l="1"/>
  <c r="G87" i="63"/>
  <c r="B88" i="63"/>
  <c r="F87" i="63"/>
  <c r="J87" i="63"/>
  <c r="L87" i="63"/>
  <c r="H87" i="63"/>
  <c r="E87" i="63"/>
  <c r="K87" i="63"/>
  <c r="M84" i="63"/>
  <c r="O84" i="63" s="1"/>
  <c r="U83" i="63"/>
  <c r="Q83" i="63"/>
  <c r="S83" i="63"/>
  <c r="G88" i="63" l="1"/>
  <c r="E88" i="63"/>
  <c r="B89" i="63"/>
  <c r="H88" i="63"/>
  <c r="L88" i="63"/>
  <c r="F88" i="63"/>
  <c r="J88" i="63"/>
  <c r="K88" i="63"/>
  <c r="I88" i="63"/>
  <c r="Q84" i="63"/>
  <c r="M85" i="63"/>
  <c r="O85" i="63" s="1"/>
  <c r="S84" i="63"/>
  <c r="U84" i="63"/>
  <c r="E89" i="63" l="1"/>
  <c r="I89" i="63"/>
  <c r="B90" i="63"/>
  <c r="J89" i="63"/>
  <c r="F89" i="63"/>
  <c r="H89" i="63"/>
  <c r="L89" i="63"/>
  <c r="G89" i="63"/>
  <c r="K89" i="63"/>
  <c r="U85" i="63"/>
  <c r="S85" i="63"/>
  <c r="Q85" i="63"/>
  <c r="M86" i="63"/>
  <c r="O86" i="63" s="1"/>
  <c r="K90" i="63" l="1"/>
  <c r="G90" i="63"/>
  <c r="B91" i="63"/>
  <c r="F90" i="63"/>
  <c r="L90" i="63"/>
  <c r="H90" i="63"/>
  <c r="J90" i="63"/>
  <c r="E90" i="63"/>
  <c r="I90" i="63"/>
  <c r="S86" i="63"/>
  <c r="U86" i="63"/>
  <c r="Q86" i="63"/>
  <c r="M87" i="63"/>
  <c r="O87" i="63" s="1"/>
  <c r="G91" i="63" l="1"/>
  <c r="L91" i="63"/>
  <c r="B92" i="63"/>
  <c r="F91" i="63"/>
  <c r="H91" i="63"/>
  <c r="J91" i="63"/>
  <c r="K91" i="63"/>
  <c r="I91" i="63"/>
  <c r="E91" i="63"/>
  <c r="S87" i="63"/>
  <c r="U87" i="63"/>
  <c r="M88" i="63"/>
  <c r="O88" i="63" s="1"/>
  <c r="Q87" i="63"/>
  <c r="G92" i="63" l="1"/>
  <c r="B93" i="63"/>
  <c r="H92" i="63"/>
  <c r="L92" i="63"/>
  <c r="F92" i="63"/>
  <c r="J92" i="63"/>
  <c r="I92" i="63"/>
  <c r="E92" i="63"/>
  <c r="K92" i="63"/>
  <c r="Q88" i="63"/>
  <c r="S88" i="63"/>
  <c r="M89" i="63"/>
  <c r="O89" i="63" s="1"/>
  <c r="U88" i="63"/>
  <c r="K93" i="63" l="1"/>
  <c r="G93" i="63"/>
  <c r="I93" i="63"/>
  <c r="B94" i="63"/>
  <c r="H93" i="63"/>
  <c r="L93" i="63"/>
  <c r="J93" i="63"/>
  <c r="F93" i="63"/>
  <c r="E93" i="63"/>
  <c r="U89" i="63"/>
  <c r="M90" i="63"/>
  <c r="Q89" i="63"/>
  <c r="S89" i="63"/>
  <c r="O90" i="63" l="1"/>
  <c r="M91" i="63"/>
  <c r="M92" i="63" s="1"/>
  <c r="E94" i="63"/>
  <c r="H94" i="63"/>
  <c r="F94" i="63"/>
  <c r="J94" i="63"/>
  <c r="B95" i="63"/>
  <c r="L94" i="63"/>
  <c r="G94" i="63"/>
  <c r="K94" i="63"/>
  <c r="I94" i="63"/>
  <c r="Q90" i="63"/>
  <c r="S90" i="63"/>
  <c r="U90" i="63"/>
  <c r="O91" i="63"/>
  <c r="S92" i="63" l="1"/>
  <c r="O92" i="63"/>
  <c r="U92" i="63"/>
  <c r="Q92" i="63"/>
  <c r="G95" i="63"/>
  <c r="B96" i="63"/>
  <c r="F95" i="63"/>
  <c r="J95" i="63"/>
  <c r="L95" i="63"/>
  <c r="H95" i="63"/>
  <c r="E95" i="63"/>
  <c r="K95" i="63"/>
  <c r="I95" i="63"/>
  <c r="U91" i="63"/>
  <c r="Q91" i="63"/>
  <c r="S91" i="63"/>
  <c r="Q95" i="63" l="1"/>
  <c r="Q94" i="63"/>
  <c r="U94" i="63"/>
  <c r="U38" i="63" s="1"/>
  <c r="U95" i="63"/>
  <c r="O95" i="63"/>
  <c r="O39" i="63" s="1"/>
  <c r="O94" i="63"/>
  <c r="O38" i="63" s="1"/>
  <c r="S95" i="63"/>
  <c r="S39" i="63" s="1"/>
  <c r="S94" i="63"/>
  <c r="S38" i="63" s="1"/>
  <c r="I96" i="63"/>
  <c r="G96" i="63"/>
  <c r="B97" i="63"/>
  <c r="L96" i="63"/>
  <c r="E96" i="63"/>
  <c r="J96" i="63"/>
  <c r="F96" i="63"/>
  <c r="K96" i="63"/>
  <c r="H96" i="63"/>
  <c r="Q38" i="63"/>
  <c r="Q39" i="63"/>
  <c r="U39" i="63"/>
  <c r="I97" i="63" l="1"/>
  <c r="J97" i="63"/>
  <c r="B98" i="63"/>
  <c r="H97" i="63"/>
  <c r="L97" i="63"/>
  <c r="F97" i="63"/>
  <c r="E97" i="63"/>
  <c r="G97" i="63"/>
  <c r="K97" i="63"/>
  <c r="K98" i="63" l="1"/>
  <c r="E98" i="63"/>
  <c r="I98" i="63"/>
  <c r="B99" i="63"/>
  <c r="J98" i="63"/>
  <c r="L98" i="63"/>
  <c r="G98" i="63"/>
  <c r="H98" i="63"/>
  <c r="F98" i="63"/>
  <c r="K99" i="63" l="1"/>
  <c r="J99" i="63"/>
  <c r="B100" i="63"/>
  <c r="F99" i="63"/>
  <c r="L99" i="63"/>
  <c r="H99" i="63"/>
  <c r="G99" i="63"/>
  <c r="I99" i="63"/>
  <c r="E99" i="63"/>
  <c r="I100" i="63" l="1"/>
  <c r="G100" i="63"/>
  <c r="H100" i="63"/>
  <c r="B101" i="63"/>
  <c r="L100" i="63"/>
  <c r="F100" i="63"/>
  <c r="J100" i="63"/>
  <c r="K100" i="63"/>
  <c r="E100" i="63"/>
  <c r="E101" i="63" l="1"/>
  <c r="B102" i="63"/>
  <c r="H101" i="63"/>
  <c r="L101" i="63"/>
  <c r="F101" i="63"/>
  <c r="K101" i="63"/>
  <c r="J101" i="63"/>
  <c r="I101" i="63"/>
  <c r="G101" i="63"/>
  <c r="I102" i="63" l="1"/>
  <c r="E102" i="63"/>
  <c r="B103" i="63"/>
  <c r="L102" i="63"/>
  <c r="H102" i="63"/>
  <c r="J102" i="63"/>
  <c r="F102" i="63"/>
  <c r="K102" i="63"/>
  <c r="G102" i="63"/>
  <c r="K103" i="63" l="1"/>
  <c r="G103" i="63"/>
  <c r="B104" i="63"/>
  <c r="F103" i="63"/>
  <c r="J103" i="63"/>
  <c r="L103" i="63"/>
  <c r="H103" i="63"/>
  <c r="I103" i="63"/>
  <c r="E103" i="63"/>
  <c r="E104" i="63" l="1"/>
  <c r="B105" i="63"/>
  <c r="L104" i="63"/>
  <c r="F104" i="63"/>
  <c r="J104" i="63"/>
  <c r="H104" i="63"/>
  <c r="K104" i="63"/>
  <c r="I104" i="63"/>
  <c r="G104" i="63"/>
  <c r="I105" i="63" l="1"/>
  <c r="G105" i="63"/>
  <c r="B106" i="63"/>
  <c r="H105" i="63"/>
  <c r="L105" i="63"/>
  <c r="J105" i="63"/>
  <c r="E105" i="63"/>
  <c r="F105" i="63"/>
  <c r="K105" i="63"/>
  <c r="G106" i="63" l="1"/>
  <c r="K106" i="63"/>
  <c r="B107" i="63"/>
  <c r="L106" i="63"/>
  <c r="H106" i="63"/>
  <c r="J106" i="63"/>
  <c r="F106" i="63"/>
  <c r="I106" i="63"/>
  <c r="E106" i="63"/>
  <c r="I107" i="63" l="1"/>
  <c r="F107" i="63"/>
  <c r="J107" i="63"/>
  <c r="L107" i="63"/>
  <c r="H107" i="63"/>
  <c r="B108" i="63"/>
  <c r="G107" i="63"/>
  <c r="K107" i="63"/>
  <c r="E107" i="63"/>
  <c r="G108" i="63" l="1"/>
  <c r="K108" i="63"/>
  <c r="B109" i="63"/>
  <c r="L108" i="63"/>
  <c r="F108" i="63"/>
  <c r="J108" i="63"/>
  <c r="H108" i="63"/>
  <c r="I108" i="63"/>
  <c r="E108" i="63"/>
  <c r="G109" i="63" l="1"/>
  <c r="B110" i="63"/>
  <c r="H109" i="63"/>
  <c r="L109" i="63"/>
  <c r="J109" i="63"/>
  <c r="F109" i="63"/>
  <c r="K109" i="63"/>
  <c r="I109" i="63"/>
  <c r="E109" i="63"/>
  <c r="H110" i="63" l="1"/>
  <c r="F110" i="63"/>
  <c r="J110" i="63"/>
  <c r="B111" i="63"/>
  <c r="K110" i="63"/>
  <c r="L110" i="63"/>
  <c r="I110" i="63"/>
  <c r="E110" i="63"/>
  <c r="G110" i="63"/>
  <c r="I111" i="63" l="1"/>
  <c r="G111" i="63"/>
  <c r="B112" i="63"/>
  <c r="F111" i="63"/>
  <c r="J111" i="63"/>
  <c r="L111" i="63"/>
  <c r="H111" i="63"/>
  <c r="E111" i="63"/>
  <c r="K111" i="63"/>
  <c r="E112" i="63" l="1"/>
  <c r="B113" i="63"/>
  <c r="L112" i="63"/>
  <c r="J112" i="63"/>
  <c r="F112" i="63"/>
  <c r="H112" i="63"/>
  <c r="K112" i="63"/>
  <c r="I112" i="63"/>
  <c r="G112" i="63"/>
  <c r="I113" i="63" l="1"/>
  <c r="L113" i="63"/>
  <c r="J113" i="63"/>
  <c r="B114" i="63"/>
  <c r="G113" i="63"/>
  <c r="H113" i="63"/>
  <c r="F113" i="63"/>
  <c r="E113" i="63"/>
  <c r="K113" i="63"/>
  <c r="E114" i="63" l="1"/>
  <c r="B115" i="63"/>
  <c r="L114" i="63"/>
  <c r="H114" i="63"/>
  <c r="F114" i="63"/>
  <c r="J114" i="63"/>
  <c r="K114" i="63"/>
  <c r="I114" i="63"/>
  <c r="G114" i="63"/>
  <c r="I115" i="63" l="1"/>
  <c r="B116" i="63"/>
  <c r="J115" i="63"/>
  <c r="G115" i="63"/>
  <c r="F115" i="63"/>
  <c r="L115" i="63"/>
  <c r="H115" i="63"/>
  <c r="K115" i="63"/>
  <c r="E115" i="63"/>
  <c r="I116" i="63" l="1"/>
  <c r="G116" i="63"/>
  <c r="H116" i="63"/>
  <c r="B117" i="63"/>
  <c r="L116" i="63"/>
  <c r="F116" i="63"/>
  <c r="J116" i="63"/>
  <c r="K116" i="63"/>
  <c r="E116" i="63"/>
  <c r="E117" i="63" l="1"/>
  <c r="I117" i="63"/>
  <c r="B118" i="63"/>
  <c r="H117" i="63"/>
  <c r="L117" i="63"/>
  <c r="F117" i="63"/>
  <c r="J117" i="63"/>
  <c r="G117" i="63"/>
  <c r="K117" i="63"/>
  <c r="K118" i="63" l="1"/>
  <c r="E118" i="63"/>
  <c r="B119" i="63"/>
  <c r="H118" i="63"/>
  <c r="J118" i="63"/>
  <c r="F118" i="63"/>
  <c r="L118" i="63"/>
  <c r="G118" i="63"/>
  <c r="I118" i="63"/>
  <c r="E119" i="63" l="1"/>
  <c r="B120" i="63"/>
  <c r="F119" i="63"/>
  <c r="J119" i="63"/>
  <c r="L119" i="63"/>
  <c r="H119" i="63"/>
  <c r="K119" i="63"/>
  <c r="I119" i="63"/>
  <c r="G119" i="63"/>
  <c r="G120" i="63" l="1"/>
  <c r="B121" i="63"/>
  <c r="F120" i="63"/>
  <c r="J120" i="63"/>
  <c r="H120" i="63"/>
  <c r="L120" i="63"/>
  <c r="I120" i="63"/>
  <c r="E120" i="63"/>
  <c r="K120" i="63"/>
  <c r="K121" i="63" l="1"/>
  <c r="I121" i="63"/>
  <c r="B122" i="63"/>
  <c r="H121" i="63"/>
  <c r="L121" i="63"/>
  <c r="F121" i="63"/>
  <c r="J121" i="63"/>
  <c r="G121" i="63"/>
  <c r="E121" i="63"/>
  <c r="G122" i="63" l="1"/>
  <c r="B123" i="63"/>
  <c r="H122" i="63"/>
  <c r="J122" i="63"/>
  <c r="F122" i="63"/>
  <c r="L122" i="63"/>
  <c r="I122" i="63"/>
  <c r="E122" i="63"/>
  <c r="K122" i="63"/>
  <c r="I123" i="63" l="1"/>
  <c r="G123" i="63"/>
  <c r="J123" i="63"/>
  <c r="F123" i="63"/>
  <c r="L123" i="63"/>
  <c r="H123" i="63"/>
  <c r="B124" i="63"/>
  <c r="E123" i="63"/>
  <c r="K123" i="63"/>
  <c r="K124" i="63" l="1"/>
  <c r="G124" i="63"/>
  <c r="B125" i="63"/>
  <c r="F124" i="63"/>
  <c r="J124" i="63"/>
  <c r="H124" i="63"/>
  <c r="L124" i="63"/>
  <c r="I124" i="63"/>
  <c r="E124" i="63"/>
  <c r="E125" i="63" l="1"/>
  <c r="B126" i="63"/>
  <c r="H125" i="63"/>
  <c r="J125" i="63"/>
  <c r="L125" i="63"/>
  <c r="F125" i="63"/>
  <c r="I125" i="63"/>
  <c r="G125" i="63"/>
  <c r="K125" i="63"/>
  <c r="G126" i="63" l="1"/>
  <c r="K126" i="63"/>
  <c r="J126" i="63"/>
  <c r="L126" i="63"/>
  <c r="B127" i="63"/>
  <c r="H126" i="63"/>
  <c r="F126" i="63"/>
  <c r="E126" i="63"/>
  <c r="I126" i="63"/>
  <c r="E127" i="63" l="1"/>
  <c r="K127" i="63"/>
  <c r="B128" i="63"/>
  <c r="F127" i="63"/>
  <c r="J127" i="63"/>
  <c r="L127" i="63"/>
  <c r="H127" i="63"/>
  <c r="G127" i="63"/>
  <c r="I127" i="63"/>
  <c r="G128" i="63" l="1"/>
  <c r="J128" i="63"/>
  <c r="B129" i="63"/>
  <c r="F128" i="63"/>
  <c r="H128" i="63"/>
  <c r="L128" i="63"/>
  <c r="I128" i="63"/>
  <c r="E128" i="63"/>
  <c r="K128" i="63"/>
  <c r="I129" i="63" l="1"/>
  <c r="L129" i="63"/>
  <c r="J129" i="63"/>
  <c r="B130" i="63"/>
  <c r="G129" i="63"/>
  <c r="H129" i="63"/>
  <c r="F129" i="63"/>
  <c r="E129" i="63"/>
  <c r="K129" i="63"/>
  <c r="E130" i="63" l="1"/>
  <c r="B131" i="63"/>
  <c r="H130" i="63"/>
  <c r="F130" i="63"/>
  <c r="J130" i="63"/>
  <c r="L130" i="63"/>
  <c r="G130" i="63"/>
  <c r="K130" i="63"/>
  <c r="I130" i="63"/>
  <c r="E131" i="63" l="1"/>
  <c r="L131" i="63"/>
  <c r="B132" i="63"/>
  <c r="B133" i="63" s="1"/>
  <c r="B134" i="63" s="1"/>
  <c r="F131" i="63"/>
  <c r="H131" i="63"/>
  <c r="J131" i="63"/>
  <c r="K131" i="63"/>
  <c r="G131" i="63"/>
  <c r="I131" i="63"/>
  <c r="F135" i="63" l="1"/>
  <c r="L135" i="63"/>
  <c r="H135" i="63"/>
  <c r="J135" i="63"/>
  <c r="K135" i="63"/>
  <c r="G135" i="63"/>
  <c r="I135" i="63"/>
  <c r="E135" i="63"/>
  <c r="K132" i="63"/>
  <c r="I132" i="63"/>
  <c r="L132" i="63"/>
  <c r="H132" i="63"/>
  <c r="J132" i="63"/>
  <c r="G132" i="63"/>
  <c r="F132" i="63"/>
  <c r="E132" i="63"/>
  <c r="L136" i="63" l="1"/>
  <c r="F136" i="63"/>
  <c r="H136" i="63"/>
  <c r="J136" i="63"/>
  <c r="K136" i="63"/>
  <c r="G136" i="63"/>
  <c r="I136" i="63"/>
  <c r="E136" i="63"/>
  <c r="G133" i="63"/>
  <c r="L133" i="63"/>
  <c r="F133" i="63"/>
  <c r="J133" i="63"/>
  <c r="K133" i="63"/>
  <c r="H133" i="63"/>
  <c r="I133" i="63"/>
  <c r="E133" i="63"/>
  <c r="F137" i="63" l="1"/>
  <c r="L137" i="63"/>
  <c r="J137" i="63"/>
  <c r="H137" i="63"/>
  <c r="G137" i="63"/>
  <c r="K137" i="63"/>
  <c r="E137" i="63"/>
  <c r="I137" i="63"/>
  <c r="K134" i="63"/>
  <c r="F134" i="63"/>
  <c r="H134" i="63"/>
  <c r="J134" i="63"/>
  <c r="G134" i="63"/>
  <c r="L134" i="63"/>
  <c r="E134" i="63"/>
  <c r="I134" i="63"/>
  <c r="L138" i="63" l="1"/>
  <c r="F138" i="63"/>
  <c r="H138" i="63"/>
  <c r="J138" i="63"/>
  <c r="K138" i="63"/>
  <c r="G138" i="63"/>
  <c r="I138" i="63"/>
  <c r="E138" i="63"/>
  <c r="J140" i="63" l="1"/>
  <c r="F140" i="63"/>
  <c r="L140" i="63"/>
  <c r="H140" i="63"/>
  <c r="G140" i="63"/>
  <c r="K140" i="63"/>
  <c r="E140" i="63"/>
  <c r="I140" i="63"/>
  <c r="I142" i="63" l="1"/>
  <c r="I38" i="63" s="1"/>
  <c r="I143" i="63"/>
  <c r="I39" i="63" s="1"/>
  <c r="E143" i="63"/>
  <c r="E142" i="63"/>
  <c r="E38" i="63" s="1"/>
  <c r="K143" i="63"/>
  <c r="K39" i="63" s="1"/>
  <c r="K142" i="63"/>
  <c r="K38" i="63" s="1"/>
  <c r="G143" i="63"/>
  <c r="G142" i="63"/>
  <c r="H143" i="63"/>
  <c r="H142" i="63"/>
  <c r="L142" i="63"/>
  <c r="L143" i="63"/>
  <c r="F143" i="63"/>
  <c r="F142" i="63"/>
  <c r="J143" i="63"/>
  <c r="J142" i="63"/>
  <c r="E39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<sst xmlns="http://schemas.openxmlformats.org/spreadsheetml/2006/main" count="8104" uniqueCount="4013">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</sst>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0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37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49" fontId="10" fillId="0" borderId="0" xfId="0" applyNumberFormat="1" applyFont="1" applyFill="1" applyAlignment="1">
      <alignment horizontal="right"/>
    </xf>
    <xf numFmtId="0" fontId="4" fillId="36" borderId="0" xfId="0" applyFont="1" applyFill="1"/>
    <xf numFmtId="0" fontId="54" fillId="3" borderId="0" xfId="0" applyFont="1" applyFill="1" applyAlignment="1">
      <alignment horizontal="left" vertical="top" wrapText="1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8" fillId="0" borderId="0" xfId="43" applyFont="1" applyFill="1" applyAlignment="1" applyProtection="1">
      <alignment vertic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right" vertical="center" wrapText="1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NumberFormat="1" applyFont="1" applyFill="1" applyBorder="1" applyAlignment="1">
      <alignment horizontal="left" vertical="center"/>
    </xf>
    <xf numFmtId="0" fontId="54" fillId="36" borderId="0" xfId="0" applyNumberFormat="1" applyFont="1" applyFill="1" applyBorder="1" applyAlignment="1">
      <alignment horizontal="left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49" fontId="8" fillId="36" borderId="0" xfId="0" applyNumberFormat="1" applyFont="1" applyFill="1" applyBorder="1" applyAlignment="1">
      <alignment horizontal="center"/>
    </xf>
    <xf numFmtId="49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0" fontId="4" fillId="36" borderId="0" xfId="0" applyFont="1" applyFill="1" applyBorder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24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0" fontId="8" fillId="36" borderId="25" xfId="0" applyFont="1" applyFill="1" applyBorder="1" applyAlignment="1">
      <alignment horizontal="center" vertical="center"/>
    </xf>
    <xf numFmtId="49" fontId="8" fillId="36" borderId="25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62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CH!$E$57:$E$139</c:f>
              <c:numCache>
                <c:formatCode>0.0</c:formatCode>
                <c:ptCount val="83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CH!$G$57:$G$139</c:f>
              <c:numCache>
                <c:formatCode>0.0</c:formatCode>
                <c:ptCount val="83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CH!$I$57:$I$139</c:f>
              <c:numCache>
                <c:formatCode>0.0</c:formatCode>
                <c:ptCount val="83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CH!$K$57:$K$139</c:f>
              <c:numCache>
                <c:formatCode>0.0</c:formatCode>
                <c:ptCount val="83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CH!$O$57:$O$91</c:f>
              <c:numCache>
                <c:formatCode>0.0</c:formatCode>
                <c:ptCount val="35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CH!$Q$57:$Q$91</c:f>
              <c:numCache>
                <c:formatCode>0.0</c:formatCode>
                <c:ptCount val="35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CH!$S$57:$S$91</c:f>
              <c:numCache>
                <c:formatCode>0.0</c:formatCode>
                <c:ptCount val="35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CH!$U$57:$U$91</c:f>
              <c:numCache>
                <c:formatCode>0.0</c:formatCode>
                <c:ptCount val="35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FPRE_REG!$E$57:$E$139</c:f>
              <c:numCache>
                <c:formatCode>0.0</c:formatCode>
                <c:ptCount val="83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FPRE_REG!$G$57:$G$139</c:f>
              <c:numCache>
                <c:formatCode>0.0</c:formatCode>
                <c:ptCount val="83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FPRE_REG!$I$57:$I$139</c:f>
              <c:numCache>
                <c:formatCode>0.0</c:formatCode>
                <c:ptCount val="83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FPRE_REG!$K$57:$K$139</c:f>
              <c:numCache>
                <c:formatCode>0.0</c:formatCode>
                <c:ptCount val="83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FPRE_REG!$O$57:$O$91</c:f>
              <c:numCache>
                <c:formatCode>0.0</c:formatCode>
                <c:ptCount val="35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FPRE_REG!$Q$57:$Q$91</c:f>
              <c:numCache>
                <c:formatCode>0.0</c:formatCode>
                <c:ptCount val="35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FPRE_REG!$S$57:$S$91</c:f>
              <c:numCache>
                <c:formatCode>0.0</c:formatCode>
                <c:ptCount val="35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FPRE_REG!$U$57:$U$91</c:f>
              <c:numCache>
                <c:formatCode>0.0</c:formatCode>
                <c:ptCount val="35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Kt!$O$58:$O$92</c:f>
              <c:numCache>
                <c:formatCode>0.0</c:formatCode>
                <c:ptCount val="35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Kt!$Q$58:$Q$92</c:f>
              <c:numCache>
                <c:formatCode>0.0</c:formatCode>
                <c:ptCount val="35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Kt!$S$58:$S$92</c:f>
              <c:numCache>
                <c:formatCode>0.0</c:formatCode>
                <c:ptCount val="35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Kt!$U$58:$U$92</c:f>
              <c:numCache>
                <c:formatCode>0.0</c:formatCode>
                <c:ptCount val="35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Kt!$E$58:$E$140</c:f>
              <c:numCache>
                <c:formatCode>0.0</c:formatCode>
                <c:ptCount val="83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245.87907678747465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Kt!$G$58:$G$140</c:f>
              <c:numCache>
                <c:formatCode>0.0</c:formatCode>
                <c:ptCount val="83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249.68155440440887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Kt!$I$58:$I$140</c:f>
              <c:numCache>
                <c:formatCode>0.0</c:formatCode>
                <c:ptCount val="83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243.61807470209112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Kt!$K$58:$K$140</c:f>
              <c:numCache>
                <c:formatCode>0.0</c:formatCode>
                <c:ptCount val="83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246.40327964150558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>
      <selection activeCell="V19" sqref="V19"/>
    </sheetView>
  </sheetViews>
  <sheetFormatPr baseColWidth="10" defaultRowHeight="12.75" x14ac:dyDescent="0.2"/>
  <cols>
    <col min="1" max="1" width="6.19921875" style="49" customWidth="1"/>
    <col min="2" max="2" width="3.69921875" style="49" customWidth="1"/>
    <col min="3" max="5" width="7" style="49" customWidth="1"/>
    <col min="6" max="14" width="4.69921875" style="49" customWidth="1"/>
    <col min="15" max="15" width="26.8984375" style="49" customWidth="1"/>
    <col min="16" max="16" width="3.796875" style="49" customWidth="1"/>
    <col min="17" max="17" width="9" style="49" customWidth="1"/>
    <col min="18" max="18" width="11.19921875" style="49"/>
    <col min="19" max="19" width="13.09765625" style="49" customWidth="1"/>
    <col min="20" max="20" width="3.69921875" style="49" customWidth="1"/>
    <col min="21" max="21" width="3.69921875" style="13" customWidth="1"/>
    <col min="22" max="22" width="11.19921875" style="13"/>
    <col min="23" max="79" width="11.19921875" style="48"/>
    <col min="80" max="16384" width="11.19921875" style="49"/>
  </cols>
  <sheetData>
    <row r="1" spans="1:102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8" t="str">
        <f>hi!$G$5</f>
        <v>3e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">
      <c r="A11" s="47"/>
      <c r="B11" s="48"/>
      <c r="C11" s="208" t="str">
        <f>te!A12</f>
        <v>Indices prix de transaction et terrain à bâtir pour propriété privée</v>
      </c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139"/>
      <c r="Q11" s="139"/>
      <c r="R11" s="139"/>
      <c r="S11" s="183" t="str">
        <f>hi!B9</f>
        <v>9 octobre 2020</v>
      </c>
      <c r="T11" s="139"/>
      <c r="W11" s="139"/>
      <c r="X11" s="139"/>
      <c r="Y11" s="139"/>
      <c r="Z11" s="139"/>
    </row>
    <row r="12" spans="1:102" ht="10.5" customHeight="1" x14ac:dyDescent="0.2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">
      <c r="A13" s="47"/>
      <c r="B13" s="48"/>
      <c r="C13" s="206" t="str">
        <f>te!A14</f>
        <v>Etat d. données:</v>
      </c>
      <c r="D13" s="206"/>
      <c r="E13" s="207" t="str">
        <f>hi!E9</f>
        <v>30 septembre 2020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188"/>
      <c r="Q13" s="205"/>
      <c r="R13" s="205"/>
      <c r="T13" s="48"/>
    </row>
    <row r="14" spans="1:102" x14ac:dyDescent="0.2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">
      <c r="A15" s="47"/>
      <c r="B15" s="48"/>
      <c r="C15" s="206" t="str">
        <f>te!A15</f>
        <v>Méthode:</v>
      </c>
      <c r="D15" s="206"/>
      <c r="E15" s="206" t="str">
        <f>te!A16</f>
        <v>Indices prix de transaction hédonistes sur la base de la méthode indirecte</v>
      </c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188"/>
      <c r="Q15" s="205" t="s">
        <v>3986</v>
      </c>
      <c r="R15" s="205"/>
      <c r="S15" s="11"/>
      <c r="T15" s="48"/>
    </row>
    <row r="16" spans="1:102" x14ac:dyDescent="0.2">
      <c r="A16" s="47"/>
      <c r="B16" s="48"/>
      <c r="C16" s="53"/>
      <c r="D16" s="53"/>
      <c r="E16" s="206" t="str">
        <f>te!A17</f>
        <v>(équation d'estimation trimestrielle) avec des prix hédonistes variables.</v>
      </c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188"/>
      <c r="Q16" s="205" t="s">
        <v>3987</v>
      </c>
      <c r="R16" s="205"/>
      <c r="S16" s="48"/>
      <c r="T16" s="48"/>
    </row>
    <row r="17" spans="1:20" x14ac:dyDescent="0.2">
      <c r="A17" s="47"/>
      <c r="B17" s="48"/>
      <c r="C17" s="53"/>
      <c r="D17" s="53"/>
      <c r="E17" s="206" t="str">
        <f>te!A18</f>
        <v>Indexation des valeurs de marché pondérées et agrégées des objets de qualité constante.</v>
      </c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188"/>
      <c r="Q17" s="205" t="s">
        <v>3988</v>
      </c>
      <c r="R17" s="205"/>
      <c r="S17" s="48"/>
      <c r="T17" s="48"/>
    </row>
    <row r="18" spans="1:20" x14ac:dyDescent="0.2">
      <c r="A18" s="47"/>
      <c r="B18" s="48"/>
      <c r="C18" s="53"/>
      <c r="D18" s="53"/>
      <c r="E18" s="206" t="str">
        <f>te!A19</f>
        <v>Les indices nationaux et régionaux (régions FPRE) sont publiés non lissés.</v>
      </c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188"/>
      <c r="Q18" s="205" t="s">
        <v>3989</v>
      </c>
      <c r="R18" s="205"/>
      <c r="S18" s="48"/>
      <c r="T18" s="48"/>
    </row>
    <row r="19" spans="1:20" x14ac:dyDescent="0.2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">
      <c r="A20" s="47"/>
      <c r="B20" s="48"/>
      <c r="C20" s="206" t="str">
        <f>te!A20</f>
        <v>Agrégats:</v>
      </c>
      <c r="D20" s="206"/>
      <c r="E20" s="206" t="str">
        <f>te!A21</f>
        <v>Suisse, régions FPRE, cantons</v>
      </c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188"/>
      <c r="Q20" s="48"/>
      <c r="R20" s="48"/>
      <c r="S20" s="48"/>
      <c r="T20" s="48"/>
    </row>
    <row r="21" spans="1:20" x14ac:dyDescent="0.2">
      <c r="A21" s="47"/>
      <c r="B21" s="48"/>
      <c r="C21" s="54"/>
      <c r="D21" s="54"/>
      <c r="E21" s="206" t="str">
        <f>te!A24</f>
        <v>(autres agrégats sur demande).</v>
      </c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188"/>
      <c r="Q21" s="48"/>
      <c r="R21" s="48"/>
      <c r="S21" s="48"/>
      <c r="T21" s="48"/>
    </row>
    <row r="22" spans="1:20" x14ac:dyDescent="0.2">
      <c r="A22" s="47"/>
      <c r="B22" s="48"/>
      <c r="C22" s="53"/>
      <c r="D22" s="53"/>
      <c r="E22" s="206" t="str">
        <f>te!A25</f>
        <v>L'agrégation se fait pondérée en valeurs de transaction.</v>
      </c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188"/>
      <c r="Q22" s="48"/>
      <c r="R22" s="48"/>
      <c r="S22" s="48"/>
      <c r="T22" s="48"/>
    </row>
    <row r="23" spans="1:20" x14ac:dyDescent="0.2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">
      <c r="A24" s="47"/>
      <c r="B24" s="48"/>
      <c r="C24" s="206" t="str">
        <f>te!A26</f>
        <v>Segments</v>
      </c>
      <c r="D24" s="206"/>
      <c r="E24" s="206" t="str">
        <f>te!A28</f>
        <v>inférieur:</v>
      </c>
      <c r="F24" s="206"/>
      <c r="G24" s="206" t="str">
        <f>te!A29</f>
        <v xml:space="preserve">Nouvelle construction, aménagement moyen, moyenne micro-situation. </v>
      </c>
      <c r="H24" s="206"/>
      <c r="I24" s="206"/>
      <c r="J24" s="206"/>
      <c r="K24" s="206"/>
      <c r="L24" s="206"/>
      <c r="M24" s="206"/>
      <c r="N24" s="206"/>
      <c r="O24" s="206"/>
      <c r="P24" s="188"/>
      <c r="R24" s="51"/>
      <c r="S24" s="48"/>
      <c r="T24" s="48"/>
    </row>
    <row r="25" spans="1:20" x14ac:dyDescent="0.2">
      <c r="A25" s="47"/>
      <c r="B25" s="48"/>
      <c r="C25" s="206" t="str">
        <f>te!A27</f>
        <v xml:space="preserve">de prix: </v>
      </c>
      <c r="D25" s="206"/>
      <c r="E25" s="54"/>
      <c r="F25" s="54"/>
      <c r="G25" s="206" t="str">
        <f>te!A30</f>
        <v>PPE: 75m2 SUP SIA 416.</v>
      </c>
      <c r="H25" s="206"/>
      <c r="I25" s="206"/>
      <c r="J25" s="206"/>
      <c r="K25" s="206"/>
      <c r="L25" s="206"/>
      <c r="M25" s="206"/>
      <c r="N25" s="206"/>
      <c r="O25" s="206"/>
      <c r="P25" s="188"/>
      <c r="Q25" s="48"/>
      <c r="R25" s="51"/>
      <c r="S25" s="48"/>
      <c r="T25" s="48"/>
    </row>
    <row r="26" spans="1:20" x14ac:dyDescent="0.2">
      <c r="A26" s="47"/>
      <c r="B26" s="48"/>
      <c r="C26" s="54"/>
      <c r="D26" s="54"/>
      <c r="E26" s="54"/>
      <c r="F26" s="54"/>
      <c r="G26" s="206" t="str">
        <f>te!A31</f>
        <v>MI: adossée d'un côté, 350m2 surface du terrain, 650m3 SIA 416.</v>
      </c>
      <c r="H26" s="206"/>
      <c r="I26" s="206"/>
      <c r="J26" s="206"/>
      <c r="K26" s="206"/>
      <c r="L26" s="206"/>
      <c r="M26" s="206"/>
      <c r="N26" s="206"/>
      <c r="O26" s="206"/>
      <c r="P26" s="188"/>
      <c r="Q26" s="48"/>
      <c r="R26" s="51"/>
      <c r="S26" s="48"/>
      <c r="T26" s="48"/>
    </row>
    <row r="27" spans="1:20" x14ac:dyDescent="0.2">
      <c r="A27" s="47"/>
      <c r="B27" s="48"/>
      <c r="C27" s="54"/>
      <c r="D27" s="54"/>
      <c r="E27" s="54"/>
      <c r="F27" s="54"/>
      <c r="G27" s="206" t="str">
        <f>te!A49</f>
        <v>Terrain à bâtir immeuble rés: 8 PPE, un coefficient d'utilisation de sol: 0.6</v>
      </c>
      <c r="H27" s="206"/>
      <c r="I27" s="206"/>
      <c r="J27" s="206"/>
      <c r="K27" s="206"/>
      <c r="L27" s="206"/>
      <c r="M27" s="206"/>
      <c r="N27" s="206"/>
      <c r="O27" s="206"/>
      <c r="P27" s="188"/>
      <c r="Q27" s="48"/>
      <c r="R27" s="51"/>
      <c r="S27" s="48"/>
      <c r="T27" s="48"/>
    </row>
    <row r="28" spans="1:20" x14ac:dyDescent="0.2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">
      <c r="A29" s="47"/>
      <c r="B29" s="48"/>
      <c r="C29" s="55"/>
      <c r="D29" s="55"/>
      <c r="E29" s="206" t="str">
        <f>te!A32</f>
        <v>moyen:</v>
      </c>
      <c r="F29" s="206"/>
      <c r="G29" s="206" t="str">
        <f>te!A33</f>
        <v xml:space="preserve">Nouvelle construction, aménagement moyen, bonne micro-situation. </v>
      </c>
      <c r="H29" s="206"/>
      <c r="I29" s="206"/>
      <c r="J29" s="206"/>
      <c r="K29" s="206"/>
      <c r="L29" s="206"/>
      <c r="M29" s="206"/>
      <c r="N29" s="206"/>
      <c r="O29" s="206"/>
      <c r="P29" s="188"/>
      <c r="Q29" s="48"/>
      <c r="R29" s="51"/>
      <c r="S29" s="48"/>
      <c r="T29" s="48"/>
    </row>
    <row r="30" spans="1:20" x14ac:dyDescent="0.2">
      <c r="A30" s="47"/>
      <c r="B30" s="48"/>
      <c r="C30" s="55"/>
      <c r="D30" s="55"/>
      <c r="E30" s="56"/>
      <c r="F30" s="56"/>
      <c r="G30" s="206" t="str">
        <f>te!A34</f>
        <v xml:space="preserve">PPE: 115m2 SUP SIA 416. </v>
      </c>
      <c r="H30" s="206"/>
      <c r="I30" s="206"/>
      <c r="J30" s="206"/>
      <c r="K30" s="206"/>
      <c r="L30" s="206"/>
      <c r="M30" s="206"/>
      <c r="N30" s="206"/>
      <c r="O30" s="206"/>
      <c r="P30" s="188"/>
      <c r="Q30" s="48"/>
      <c r="R30" s="52"/>
      <c r="S30" s="48"/>
      <c r="T30" s="48"/>
    </row>
    <row r="31" spans="1:20" x14ac:dyDescent="0.2">
      <c r="A31" s="47"/>
      <c r="B31" s="48"/>
      <c r="C31" s="55"/>
      <c r="D31" s="55"/>
      <c r="E31" s="56"/>
      <c r="F31" s="56"/>
      <c r="G31" s="206" t="str">
        <f>te!A35</f>
        <v xml:space="preserve">MI: autonome, 500m2 surface du terrain, 710m3 SIA 416. </v>
      </c>
      <c r="H31" s="206"/>
      <c r="I31" s="206"/>
      <c r="J31" s="206"/>
      <c r="K31" s="206"/>
      <c r="L31" s="206"/>
      <c r="M31" s="206"/>
      <c r="N31" s="206"/>
      <c r="O31" s="206"/>
      <c r="P31" s="188"/>
      <c r="Q31" s="48"/>
      <c r="R31" s="51"/>
      <c r="S31" s="48"/>
      <c r="T31" s="48"/>
    </row>
    <row r="32" spans="1:20" x14ac:dyDescent="0.2">
      <c r="A32" s="47"/>
      <c r="B32" s="48"/>
      <c r="C32" s="55"/>
      <c r="D32" s="55"/>
      <c r="E32" s="56"/>
      <c r="F32" s="56"/>
      <c r="G32" s="206" t="str">
        <f>te!A49</f>
        <v>Terrain à bâtir immeuble rés: 8 PPE, un coefficient d'utilisation de sol: 0.6</v>
      </c>
      <c r="H32" s="206"/>
      <c r="I32" s="206"/>
      <c r="J32" s="206"/>
      <c r="K32" s="206"/>
      <c r="L32" s="206"/>
      <c r="M32" s="206"/>
      <c r="N32" s="206"/>
      <c r="O32" s="206"/>
      <c r="P32" s="188"/>
      <c r="Q32" s="48"/>
      <c r="R32" s="48"/>
      <c r="S32" s="48"/>
      <c r="T32" s="48"/>
    </row>
    <row r="33" spans="1:21" x14ac:dyDescent="0.2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">
      <c r="A34" s="47"/>
      <c r="B34" s="48"/>
      <c r="C34" s="55"/>
      <c r="D34" s="55"/>
      <c r="E34" s="206" t="str">
        <f>te!A36</f>
        <v>supérieur:</v>
      </c>
      <c r="F34" s="206"/>
      <c r="G34" s="206" t="str">
        <f>te!A37</f>
        <v xml:space="preserve">Nouvelle construction, aménagement de luxe, meilleure micro-situation. </v>
      </c>
      <c r="H34" s="206"/>
      <c r="I34" s="206"/>
      <c r="J34" s="206"/>
      <c r="K34" s="206"/>
      <c r="L34" s="206"/>
      <c r="M34" s="206"/>
      <c r="N34" s="206"/>
      <c r="O34" s="206"/>
      <c r="P34" s="188"/>
      <c r="Q34" s="48"/>
      <c r="R34" s="48"/>
      <c r="S34" s="136"/>
      <c r="T34" s="48"/>
    </row>
    <row r="35" spans="1:21" x14ac:dyDescent="0.2">
      <c r="A35" s="47"/>
      <c r="B35" s="48"/>
      <c r="C35" s="55"/>
      <c r="D35" s="55"/>
      <c r="E35" s="57"/>
      <c r="F35" s="57"/>
      <c r="G35" s="206" t="str">
        <f>te!A38</f>
        <v>PPE: 180m2 SUP SIA 416.</v>
      </c>
      <c r="H35" s="206"/>
      <c r="I35" s="206"/>
      <c r="J35" s="206"/>
      <c r="K35" s="206"/>
      <c r="L35" s="206"/>
      <c r="M35" s="206"/>
      <c r="N35" s="206"/>
      <c r="O35" s="206"/>
      <c r="P35" s="188"/>
      <c r="Q35" s="48"/>
      <c r="R35" s="48"/>
      <c r="S35" s="48"/>
      <c r="T35" s="48"/>
    </row>
    <row r="36" spans="1:21" x14ac:dyDescent="0.2">
      <c r="A36" s="47"/>
      <c r="B36" s="48"/>
      <c r="C36" s="55"/>
      <c r="D36" s="55"/>
      <c r="E36" s="57"/>
      <c r="F36" s="57"/>
      <c r="G36" s="206" t="str">
        <f>te!A39</f>
        <v xml:space="preserve">MI: autonome, 900m2 surface du terrain, 1250m3 SIA 416. </v>
      </c>
      <c r="H36" s="206"/>
      <c r="I36" s="206"/>
      <c r="J36" s="206"/>
      <c r="K36" s="206"/>
      <c r="L36" s="206"/>
      <c r="M36" s="206"/>
      <c r="N36" s="206"/>
      <c r="O36" s="206"/>
      <c r="P36" s="188"/>
      <c r="Q36" s="51" t="s">
        <v>56</v>
      </c>
      <c r="R36" s="48"/>
      <c r="S36" s="48"/>
      <c r="T36" s="48"/>
    </row>
    <row r="37" spans="1:21" x14ac:dyDescent="0.2">
      <c r="A37" s="47"/>
      <c r="B37" s="48"/>
      <c r="C37" s="55"/>
      <c r="D37" s="55"/>
      <c r="E37" s="57"/>
      <c r="F37" s="57"/>
      <c r="G37" s="206" t="str">
        <f>te!A49</f>
        <v>Terrain à bâtir immeuble rés: 8 PPE, un coefficient d'utilisation de sol: 0.6</v>
      </c>
      <c r="H37" s="206"/>
      <c r="I37" s="206"/>
      <c r="J37" s="206"/>
      <c r="K37" s="206"/>
      <c r="L37" s="206"/>
      <c r="M37" s="206"/>
      <c r="N37" s="206"/>
      <c r="O37" s="206"/>
      <c r="P37" s="188"/>
      <c r="Q37" s="51" t="s">
        <v>0</v>
      </c>
      <c r="R37" s="48"/>
      <c r="S37" s="48"/>
      <c r="T37" s="48"/>
    </row>
    <row r="38" spans="1:21" x14ac:dyDescent="0.2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 t="s">
        <v>3825</v>
      </c>
      <c r="T38" s="48"/>
    </row>
    <row r="39" spans="1:21" x14ac:dyDescent="0.2">
      <c r="A39" s="47"/>
      <c r="B39" s="48"/>
      <c r="C39" s="206" t="str">
        <f>te!A45</f>
        <v>Indices globales:</v>
      </c>
      <c r="D39" s="206"/>
      <c r="E39" s="206" t="str">
        <f>te!A46</f>
        <v>Propriétés par étage (agrégat pondéré des trois segments de marché des PPE)</v>
      </c>
      <c r="F39" s="206"/>
      <c r="G39" s="206"/>
      <c r="H39" s="206"/>
      <c r="I39" s="206"/>
      <c r="J39" s="206"/>
      <c r="K39" s="206"/>
      <c r="L39" s="206"/>
      <c r="M39" s="206"/>
      <c r="N39" s="206"/>
      <c r="O39" s="134"/>
      <c r="P39" s="188"/>
      <c r="Q39" s="51" t="s">
        <v>3823</v>
      </c>
      <c r="R39" s="48"/>
      <c r="S39" s="51" t="s">
        <v>3826</v>
      </c>
      <c r="T39" s="48"/>
    </row>
    <row r="40" spans="1:21" x14ac:dyDescent="0.2">
      <c r="A40" s="47"/>
      <c r="B40" s="48"/>
      <c r="C40" s="55"/>
      <c r="D40" s="55"/>
      <c r="E40" s="206" t="str">
        <f>te!A47</f>
        <v>Maisons individuelles (agrégat pondéré des trois segments de marché des MI)</v>
      </c>
      <c r="F40" s="206"/>
      <c r="G40" s="206"/>
      <c r="H40" s="206"/>
      <c r="I40" s="206"/>
      <c r="J40" s="206"/>
      <c r="K40" s="206"/>
      <c r="L40" s="206"/>
      <c r="M40" s="206"/>
      <c r="N40" s="206"/>
      <c r="O40" s="134"/>
      <c r="P40" s="188"/>
      <c r="Q40" s="51"/>
      <c r="R40" s="48"/>
      <c r="S40" s="52"/>
      <c r="T40" s="48"/>
    </row>
    <row r="41" spans="1:21" x14ac:dyDescent="0.2">
      <c r="A41" s="47"/>
      <c r="B41" s="48"/>
      <c r="C41" s="55"/>
      <c r="D41" s="55"/>
      <c r="E41" s="206" t="str">
        <f>te!A48</f>
        <v>Propriété privée (agrégat pondéré de tous les segments de marché)</v>
      </c>
      <c r="F41" s="206"/>
      <c r="G41" s="206"/>
      <c r="H41" s="206"/>
      <c r="I41" s="206"/>
      <c r="J41" s="206"/>
      <c r="K41" s="206"/>
      <c r="L41" s="206"/>
      <c r="M41" s="206"/>
      <c r="N41" s="206"/>
      <c r="O41" s="134"/>
      <c r="P41" s="188"/>
      <c r="Q41" s="137" t="s">
        <v>571</v>
      </c>
      <c r="R41" s="48"/>
      <c r="S41" s="137" t="s">
        <v>3827</v>
      </c>
      <c r="T41" s="48"/>
    </row>
    <row r="42" spans="1:21" x14ac:dyDescent="0.2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 t="s">
        <v>3828</v>
      </c>
      <c r="T42" s="48"/>
    </row>
    <row r="43" spans="1:21" x14ac:dyDescent="0.2">
      <c r="A43" s="47"/>
      <c r="B43" s="48"/>
      <c r="C43" s="206" t="str">
        <f>te!A40</f>
        <v>Bibliographie:</v>
      </c>
      <c r="D43" s="206"/>
      <c r="E43" s="206" t="str">
        <f>te!A41</f>
        <v>Fahrländer Partner (2016)</v>
      </c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188"/>
      <c r="Q43" s="51" t="s">
        <v>1</v>
      </c>
      <c r="R43" s="48"/>
      <c r="S43" s="52" t="s">
        <v>1</v>
      </c>
      <c r="T43" s="48"/>
    </row>
    <row r="44" spans="1:21" x14ac:dyDescent="0.2">
      <c r="A44" s="47"/>
      <c r="B44" s="48"/>
      <c r="C44" s="50"/>
      <c r="D44" s="50"/>
      <c r="E44" s="58"/>
      <c r="F44" s="206" t="str">
        <f>te!A42</f>
        <v>Indices prix de transaction de Fahrländer Partner: bref déscription méthodologique.</v>
      </c>
      <c r="G44" s="206"/>
      <c r="H44" s="206"/>
      <c r="I44" s="206"/>
      <c r="J44" s="206"/>
      <c r="K44" s="206"/>
      <c r="L44" s="206"/>
      <c r="M44" s="206"/>
      <c r="N44" s="206"/>
      <c r="O44" s="206"/>
      <c r="P44" s="188"/>
      <c r="Q44" s="48"/>
      <c r="R44" s="48"/>
      <c r="S44" s="48"/>
      <c r="T44" s="48"/>
    </row>
    <row r="45" spans="1:21" ht="15" x14ac:dyDescent="0.2">
      <c r="A45" s="47"/>
      <c r="B45" s="48"/>
      <c r="C45" s="50"/>
      <c r="D45" s="50"/>
      <c r="E45" s="57"/>
      <c r="F45" s="209" t="s">
        <v>3994</v>
      </c>
      <c r="G45" s="209"/>
      <c r="H45" s="209"/>
      <c r="I45" s="209"/>
      <c r="J45" s="209"/>
      <c r="K45" s="209"/>
      <c r="L45" s="209"/>
      <c r="M45" s="209"/>
      <c r="N45" s="209"/>
      <c r="O45" s="209"/>
      <c r="P45" s="48"/>
      <c r="Q45" s="48"/>
      <c r="R45" s="48"/>
      <c r="S45" s="48"/>
      <c r="T45" s="48"/>
      <c r="U45" s="84"/>
    </row>
    <row r="46" spans="1:21" x14ac:dyDescent="0.2">
      <c r="A46" s="47"/>
      <c r="B46" s="48"/>
      <c r="C46" s="50"/>
      <c r="D46" s="50"/>
      <c r="E46" s="58"/>
      <c r="F46" s="206" t="str">
        <f>te!A43</f>
        <v>Une bibliographie est ajouté à la bref déscription méthodologique.</v>
      </c>
      <c r="G46" s="206"/>
      <c r="H46" s="206"/>
      <c r="I46" s="206"/>
      <c r="J46" s="206"/>
      <c r="K46" s="206"/>
      <c r="L46" s="206"/>
      <c r="M46" s="206"/>
      <c r="N46" s="206"/>
      <c r="O46" s="206"/>
      <c r="P46" s="48"/>
      <c r="Q46" s="48"/>
      <c r="R46" s="48"/>
      <c r="S46" s="48"/>
      <c r="T46" s="48"/>
      <c r="U46" s="83"/>
    </row>
    <row r="47" spans="1:21" x14ac:dyDescent="0.2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499999999999993" customHeight="1" x14ac:dyDescent="0.2">
      <c r="A51" s="47"/>
      <c r="B51" s="48"/>
      <c r="C51" s="204" t="s">
        <v>56</v>
      </c>
      <c r="D51" s="204"/>
      <c r="E51" s="204"/>
      <c r="F51" s="142" t="str">
        <f>te!A12</f>
        <v>Indices prix de transaction et terrain à bâtir pour propriété privée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3e trimestre 2020</v>
      </c>
      <c r="T51" s="48"/>
      <c r="U51" s="99"/>
    </row>
    <row r="52" spans="1:22" ht="9.9499999999999993" customHeight="1" x14ac:dyDescent="0.2">
      <c r="A52" s="47"/>
      <c r="B52" s="48"/>
      <c r="C52" s="204" t="s">
        <v>0</v>
      </c>
      <c r="D52" s="204"/>
      <c r="E52" s="204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">
      <c r="U242" s="49"/>
      <c r="V242" s="49"/>
    </row>
    <row r="243" spans="1:22" x14ac:dyDescent="0.2">
      <c r="U243" s="49"/>
      <c r="V243" s="49"/>
    </row>
    <row r="244" spans="1:22" x14ac:dyDescent="0.2">
      <c r="U244" s="49"/>
      <c r="V244" s="49"/>
    </row>
    <row r="245" spans="1:22" x14ac:dyDescent="0.2">
      <c r="U245" s="49"/>
      <c r="V245" s="49"/>
    </row>
    <row r="246" spans="1:22" x14ac:dyDescent="0.2">
      <c r="U246" s="49"/>
      <c r="V246" s="49"/>
    </row>
    <row r="247" spans="1:22" x14ac:dyDescent="0.2">
      <c r="U247" s="49"/>
      <c r="V247" s="49"/>
    </row>
    <row r="248" spans="1:22" x14ac:dyDescent="0.2">
      <c r="U248" s="49"/>
      <c r="V248" s="49"/>
    </row>
    <row r="249" spans="1:22" x14ac:dyDescent="0.2">
      <c r="U249" s="49"/>
      <c r="V249" s="49"/>
    </row>
    <row r="250" spans="1:22" x14ac:dyDescent="0.2">
      <c r="U250" s="49"/>
      <c r="V250" s="49"/>
    </row>
    <row r="251" spans="1:22" x14ac:dyDescent="0.2">
      <c r="U251" s="49"/>
      <c r="V251" s="49"/>
    </row>
    <row r="252" spans="1:22" x14ac:dyDescent="0.2">
      <c r="U252" s="49"/>
      <c r="V252" s="49"/>
    </row>
    <row r="253" spans="1:22" x14ac:dyDescent="0.2">
      <c r="U253" s="49"/>
      <c r="V253" s="49"/>
    </row>
    <row r="254" spans="1:22" x14ac:dyDescent="0.2">
      <c r="U254" s="49"/>
      <c r="V254" s="49"/>
    </row>
    <row r="255" spans="1:22" x14ac:dyDescent="0.2">
      <c r="U255" s="49"/>
      <c r="V255" s="49"/>
    </row>
    <row r="256" spans="1:22" x14ac:dyDescent="0.2">
      <c r="U256" s="49"/>
      <c r="V256" s="49"/>
    </row>
    <row r="257" spans="21:22" x14ac:dyDescent="0.2">
      <c r="U257" s="49"/>
      <c r="V257" s="49"/>
    </row>
    <row r="258" spans="21:22" x14ac:dyDescent="0.2">
      <c r="U258" s="49"/>
      <c r="V258" s="49"/>
    </row>
    <row r="259" spans="21:22" x14ac:dyDescent="0.2">
      <c r="U259" s="49"/>
      <c r="V259" s="49"/>
    </row>
    <row r="260" spans="21:22" x14ac:dyDescent="0.2">
      <c r="U260" s="49"/>
      <c r="V260" s="49"/>
    </row>
    <row r="261" spans="21:22" x14ac:dyDescent="0.2">
      <c r="U261" s="49"/>
      <c r="V261" s="49"/>
    </row>
    <row r="262" spans="21:22" x14ac:dyDescent="0.2">
      <c r="U262" s="49"/>
      <c r="V262" s="49"/>
    </row>
    <row r="263" spans="21:22" x14ac:dyDescent="0.2">
      <c r="U263" s="49"/>
      <c r="V263" s="49"/>
    </row>
    <row r="264" spans="21:22" x14ac:dyDescent="0.2">
      <c r="U264" s="49"/>
      <c r="V264" s="49"/>
    </row>
    <row r="265" spans="21:22" x14ac:dyDescent="0.2">
      <c r="U265" s="49"/>
      <c r="V265" s="49"/>
    </row>
    <row r="266" spans="21:22" x14ac:dyDescent="0.2">
      <c r="U266" s="49"/>
      <c r="V266" s="49"/>
    </row>
    <row r="267" spans="21:22" x14ac:dyDescent="0.2">
      <c r="U267" s="49"/>
      <c r="V267" s="49"/>
    </row>
    <row r="268" spans="21:22" x14ac:dyDescent="0.2">
      <c r="U268" s="49"/>
      <c r="V268" s="49"/>
    </row>
    <row r="269" spans="21:22" x14ac:dyDescent="0.2">
      <c r="U269" s="49"/>
      <c r="V269" s="49"/>
    </row>
    <row r="270" spans="21:22" x14ac:dyDescent="0.2">
      <c r="U270" s="49"/>
      <c r="V270" s="49"/>
    </row>
    <row r="271" spans="21:22" x14ac:dyDescent="0.2">
      <c r="U271" s="49"/>
      <c r="V271" s="49"/>
    </row>
    <row r="272" spans="21:22" x14ac:dyDescent="0.2">
      <c r="U272" s="49"/>
      <c r="V272" s="49"/>
    </row>
    <row r="273" spans="21:22" x14ac:dyDescent="0.2">
      <c r="U273" s="49"/>
      <c r="V273" s="49"/>
    </row>
    <row r="274" spans="21:22" x14ac:dyDescent="0.2">
      <c r="U274" s="49"/>
      <c r="V274" s="49"/>
    </row>
    <row r="275" spans="21:22" x14ac:dyDescent="0.2">
      <c r="U275" s="49"/>
      <c r="V275" s="49"/>
    </row>
    <row r="276" spans="21:22" x14ac:dyDescent="0.2">
      <c r="U276" s="49"/>
      <c r="V276" s="49"/>
    </row>
    <row r="277" spans="21:22" x14ac:dyDescent="0.2">
      <c r="U277" s="49"/>
      <c r="V277" s="49"/>
    </row>
    <row r="278" spans="21:22" x14ac:dyDescent="0.2">
      <c r="U278" s="49"/>
      <c r="V278" s="49"/>
    </row>
    <row r="279" spans="21:22" x14ac:dyDescent="0.2">
      <c r="U279" s="49"/>
      <c r="V279" s="49"/>
    </row>
  </sheetData>
  <sheetProtection sheet="1" objects="1" scenarios="1"/>
  <mergeCells count="45"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  <mergeCell ref="F44:O44"/>
    <mergeCell ref="F45:O45"/>
    <mergeCell ref="E43:O43"/>
    <mergeCell ref="F46:O46"/>
    <mergeCell ref="C43:D43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E8" sqref="E8"/>
    </sheetView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3967</v>
      </c>
    </row>
    <row r="3" spans="1:14" x14ac:dyDescent="0.2">
      <c r="A3" s="2" t="s">
        <v>226</v>
      </c>
      <c r="B3" s="28"/>
    </row>
    <row r="4" spans="1:14" x14ac:dyDescent="0.2">
      <c r="G4" s="2" t="s">
        <v>3969</v>
      </c>
      <c r="M4" s="2" t="s">
        <v>236</v>
      </c>
      <c r="N4" s="2" t="s">
        <v>3968</v>
      </c>
    </row>
    <row r="5" spans="1:14" x14ac:dyDescent="0.2">
      <c r="A5" s="2" t="s">
        <v>214</v>
      </c>
      <c r="D5" s="2" t="s">
        <v>215</v>
      </c>
      <c r="G5" s="61" t="str" cm="1">
        <f t="array" ref="G5">VLOOKUP(G6,$G$7:$K$10,$C$28+1,FALSE)&amp;" "&amp;$E$8</f>
        <v>3e trimestre 2020</v>
      </c>
      <c r="M5" s="2">
        <v>1</v>
      </c>
    </row>
    <row r="6" spans="1:14" x14ac:dyDescent="0.2">
      <c r="A6" s="2" t="s">
        <v>212</v>
      </c>
      <c r="B6" s="28">
        <v>9</v>
      </c>
      <c r="D6" s="2" t="s">
        <v>212</v>
      </c>
      <c r="E6" s="28">
        <v>30</v>
      </c>
      <c r="G6" s="61">
        <f>VLOOKUP(E7,A13:J24,10,FALSE)</f>
        <v>3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8">
        <v>10</v>
      </c>
      <c r="D7" s="2" t="s">
        <v>216</v>
      </c>
      <c r="E7" s="28">
        <v>9</v>
      </c>
      <c r="G7" s="2">
        <v>1</v>
      </c>
      <c r="H7" s="2" t="s">
        <v>3970</v>
      </c>
      <c r="I7" s="2" t="s">
        <v>3974</v>
      </c>
      <c r="J7" s="2" t="s">
        <v>3978</v>
      </c>
      <c r="K7" s="2" t="s">
        <v>3982</v>
      </c>
    </row>
    <row r="8" spans="1:14" x14ac:dyDescent="0.2">
      <c r="A8" s="2" t="s">
        <v>213</v>
      </c>
      <c r="B8" s="28">
        <v>2020</v>
      </c>
      <c r="D8" s="2" t="s">
        <v>213</v>
      </c>
      <c r="E8" s="28">
        <v>2020</v>
      </c>
      <c r="G8" s="2">
        <v>2</v>
      </c>
      <c r="H8" s="2" t="s">
        <v>3971</v>
      </c>
      <c r="I8" s="2" t="s">
        <v>3975</v>
      </c>
      <c r="J8" s="2" t="s">
        <v>3979</v>
      </c>
      <c r="K8" s="2" t="s">
        <v>3983</v>
      </c>
    </row>
    <row r="9" spans="1:14" x14ac:dyDescent="0.2">
      <c r="B9" s="14" t="str">
        <f>CONCATENATE(B6,IF(hi!C28=1,". "," "),VLOOKUP(B7,hi!A13:J24,hi!C28+5)," ",B8)</f>
        <v>9 octobre 2020</v>
      </c>
      <c r="E9" s="14" t="str">
        <f>CONCATENATE(E6,IF(hi!C28=1,". "," "),VLOOKUP(E7,hi!A13:J24,hi!C28+5)," ",E8)</f>
        <v>30 septembre 2020</v>
      </c>
      <c r="G9" s="2">
        <v>3</v>
      </c>
      <c r="H9" s="2" t="s">
        <v>3972</v>
      </c>
      <c r="I9" s="2" t="s">
        <v>3976</v>
      </c>
      <c r="J9" s="2" t="s">
        <v>3980</v>
      </c>
      <c r="K9" s="2" t="s">
        <v>3984</v>
      </c>
    </row>
    <row r="10" spans="1:14" x14ac:dyDescent="0.2">
      <c r="G10" s="2">
        <v>4</v>
      </c>
      <c r="H10" s="2" t="s">
        <v>3973</v>
      </c>
      <c r="I10" s="2" t="s">
        <v>3977</v>
      </c>
      <c r="J10" s="2" t="s">
        <v>3981</v>
      </c>
      <c r="K10" s="2" t="s">
        <v>3985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">
      <c r="A27" s="2" t="s">
        <v>225</v>
      </c>
    </row>
    <row r="28" spans="1:18" x14ac:dyDescent="0.2">
      <c r="A28" s="18">
        <v>1</v>
      </c>
      <c r="B28" s="18" t="s">
        <v>75</v>
      </c>
      <c r="C28" s="29">
        <v>2</v>
      </c>
      <c r="G28" s="2" t="s">
        <v>3676</v>
      </c>
      <c r="H28" s="18" t="s">
        <v>3675</v>
      </c>
      <c r="I28" s="24" t="str">
        <f>IF(C33=3,H28,"")</f>
        <v/>
      </c>
    </row>
    <row r="29" spans="1:18" x14ac:dyDescent="0.2">
      <c r="A29" s="18">
        <v>2</v>
      </c>
      <c r="B29" s="18" t="s">
        <v>132</v>
      </c>
    </row>
    <row r="30" spans="1:18" x14ac:dyDescent="0.2">
      <c r="A30" s="18">
        <v>3</v>
      </c>
      <c r="B30" s="18" t="s">
        <v>133</v>
      </c>
    </row>
    <row r="31" spans="1:18" x14ac:dyDescent="0.2">
      <c r="A31" s="18">
        <v>4</v>
      </c>
      <c r="B31" s="18" t="s">
        <v>134</v>
      </c>
    </row>
    <row r="32" spans="1:18" x14ac:dyDescent="0.2">
      <c r="G32" s="235" t="s">
        <v>3670</v>
      </c>
      <c r="H32" s="235"/>
      <c r="I32" s="235"/>
      <c r="J32" s="235"/>
      <c r="K32" s="235" t="s">
        <v>3671</v>
      </c>
      <c r="L32" s="235"/>
      <c r="M32" s="235"/>
      <c r="N32" s="235"/>
      <c r="O32" s="235" t="s">
        <v>3672</v>
      </c>
      <c r="P32" s="235"/>
      <c r="Q32" s="235"/>
      <c r="R32" s="235"/>
    </row>
    <row r="33" spans="1:18" x14ac:dyDescent="0.2">
      <c r="A33" s="2" t="s">
        <v>588</v>
      </c>
      <c r="C33" s="30">
        <v>1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">
      <c r="A34" s="18">
        <v>1</v>
      </c>
      <c r="B34" s="14" t="str">
        <f>IF(C$28=1,C34,IF(C$28=2,D34,IF(C$28=3,E34,IF(C$28=4,F34,C34))))</f>
        <v>Propriétés par étage PPE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PPE (inf)</v>
      </c>
      <c r="L34" s="24" t="str">
        <f>te!A68</f>
        <v>PPE (m)</v>
      </c>
      <c r="M34" s="24" t="str">
        <f>te!A69</f>
        <v>PPE (sup)</v>
      </c>
      <c r="N34" s="24" t="str">
        <f>te!A73</f>
        <v>PPE (global)</v>
      </c>
      <c r="O34" s="24" t="str">
        <f>te!A64</f>
        <v>inférieur</v>
      </c>
      <c r="P34" s="24" t="str">
        <f>te!A65</f>
        <v>moyen</v>
      </c>
      <c r="Q34" s="24" t="str">
        <f>te!A66</f>
        <v>supérieur</v>
      </c>
      <c r="R34" s="24" t="str">
        <f>te!A76</f>
        <v>PPE global</v>
      </c>
    </row>
    <row r="35" spans="1:18" x14ac:dyDescent="0.2">
      <c r="A35" s="18">
        <v>2</v>
      </c>
      <c r="B35" s="14" t="str">
        <f>IF(C$28=1,C35,IF(C$28=2,D35,IF(C$28=3,E35,IF(C$28=4,F35,C35))))</f>
        <v>Maisons individuelles MI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MI (inf)</v>
      </c>
      <c r="L35" s="24" t="str">
        <f>te!A71</f>
        <v>MI (m)</v>
      </c>
      <c r="M35" s="24" t="str">
        <f>te!A72</f>
        <v>MI (sup)</v>
      </c>
      <c r="N35" s="24" t="str">
        <f>te!A74</f>
        <v>MI (global)</v>
      </c>
      <c r="O35" s="24" t="str">
        <f>te!A64</f>
        <v>inférieur</v>
      </c>
      <c r="P35" s="24" t="str">
        <f>te!A65</f>
        <v>moyen</v>
      </c>
      <c r="Q35" s="24" t="str">
        <f>te!A66</f>
        <v>supérieur</v>
      </c>
      <c r="R35" s="24" t="str">
        <f>te!A77</f>
        <v>MI global</v>
      </c>
    </row>
    <row r="36" spans="1:18" x14ac:dyDescent="0.2">
      <c r="A36" s="18">
        <v>3</v>
      </c>
      <c r="B36" s="14" t="str">
        <f>IF(C$28=1,C36,IF(C$28=2,D36,IF(C$28=3,E36,IF(C$28=4,F36,C36))))</f>
        <v>Logements en propriété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PPE (global)</v>
      </c>
      <c r="M36" s="24" t="str">
        <f>te!A74</f>
        <v>MI (global)</v>
      </c>
      <c r="N36" s="24" t="str">
        <f>B36</f>
        <v>Logements en propriété</v>
      </c>
      <c r="O36" s="32" t="s">
        <v>124</v>
      </c>
      <c r="P36" s="24" t="str">
        <f>te!A76</f>
        <v>PPE global</v>
      </c>
      <c r="Q36" s="24" t="str">
        <f>te!A77</f>
        <v>MI global</v>
      </c>
      <c r="R36" s="24" t="str">
        <f>te!A80</f>
        <v>Log. en propriété</v>
      </c>
    </row>
    <row r="37" spans="1:18" x14ac:dyDescent="0.2">
      <c r="A37" s="18">
        <v>4</v>
      </c>
      <c r="B37" s="14" t="str">
        <f>IF(C$28=1,C37,IF(C$28=2,D37,IF(C$28=3,E37,IF(C$28=4,F37,C37))))</f>
        <v>Terrain à bâtir pour les immeubles (PPE)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Terrain PPE (inf)</v>
      </c>
      <c r="L37" s="24" t="str">
        <f>te!A82</f>
        <v>Terrain PPE (m)</v>
      </c>
      <c r="M37" s="24" t="str">
        <f>te!A83</f>
        <v>Terrain PPE (sup)</v>
      </c>
      <c r="N37" s="24" t="str">
        <f>te!A87</f>
        <v>Terrain PPE (global)</v>
      </c>
      <c r="O37" s="24" t="str">
        <f>te!A64</f>
        <v>inférieur</v>
      </c>
      <c r="P37" s="24" t="str">
        <f>te!A65</f>
        <v>moyen</v>
      </c>
      <c r="Q37" s="24" t="str">
        <f>te!A66</f>
        <v>supérieur</v>
      </c>
      <c r="R37" s="24" t="str">
        <f>te!A90</f>
        <v>Terrain PPE global</v>
      </c>
    </row>
    <row r="38" spans="1:18" x14ac:dyDescent="0.2">
      <c r="A38" s="18">
        <v>5</v>
      </c>
      <c r="B38" s="14" t="str">
        <f>IF(C$28=1,C38,IF(C$28=2,D38,IF(C$28=3,E38,IF(C$28=4,F38,C38))))</f>
        <v>Terrain à bâtir pour les maisons individuelles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Terrain MI (inf)</v>
      </c>
      <c r="L38" s="24" t="str">
        <f>te!A85</f>
        <v>Terrain MI (m)</v>
      </c>
      <c r="M38" s="24" t="str">
        <f>te!A86</f>
        <v>Terrain MI (sup)</v>
      </c>
      <c r="N38" s="24" t="str">
        <f>te!A88</f>
        <v>Terrain MI (global)</v>
      </c>
      <c r="O38" s="24" t="str">
        <f>te!A64</f>
        <v>inférieur</v>
      </c>
      <c r="P38" s="24" t="str">
        <f>te!A65</f>
        <v>moyen</v>
      </c>
      <c r="Q38" s="24" t="str">
        <f>te!A66</f>
        <v>supérieur</v>
      </c>
      <c r="R38" s="24" t="str">
        <f>te!A79</f>
        <v>Terrain MI global</v>
      </c>
    </row>
    <row r="39" spans="1:18" x14ac:dyDescent="0.2">
      <c r="C39" s="36"/>
      <c r="D39" s="36"/>
      <c r="E39" s="36"/>
      <c r="F39" s="36"/>
      <c r="G39" s="59"/>
      <c r="H39" s="59"/>
      <c r="I39" s="59"/>
    </row>
    <row r="40" spans="1:18" x14ac:dyDescent="0.2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">
      <c r="A41" s="18">
        <v>1</v>
      </c>
      <c r="B41" s="14" t="str">
        <f>te!A129&amp;" "&amp;te!A133</f>
        <v>MI segment de marché inférieur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">
      <c r="A42" s="18">
        <v>2</v>
      </c>
      <c r="B42" s="14" t="str">
        <f>te!A129&amp;" "&amp;te!A134</f>
        <v>MI segment de marché moyen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">
      <c r="A43" s="18">
        <v>3</v>
      </c>
      <c r="B43" s="14" t="str">
        <f>te!A129&amp;" "&amp;te!A135</f>
        <v>MI segment de marché supérieur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">
      <c r="A44" s="18">
        <v>4</v>
      </c>
      <c r="B44" s="14" t="str">
        <f>te!A74</f>
        <v>MI (global)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">
      <c r="A45" s="18">
        <v>5</v>
      </c>
      <c r="B45" s="14" t="str">
        <f>te!A130&amp;" "&amp;te!A133</f>
        <v>PPE segment de marché inférieur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">
      <c r="A46" s="18">
        <v>6</v>
      </c>
      <c r="B46" s="14" t="str">
        <f>te!A130&amp;" "&amp;te!A134</f>
        <v>PPE segment de marché moyen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">
      <c r="A47" s="18">
        <v>7</v>
      </c>
      <c r="B47" s="14" t="str">
        <f>te!A130&amp;" "&amp;te!A135</f>
        <v>PPE segment de marché supérieur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">
      <c r="A48" s="18">
        <v>8</v>
      </c>
      <c r="B48" s="14" t="str">
        <f>te!A76</f>
        <v>PPE global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">
      <c r="A49" s="18">
        <v>9</v>
      </c>
      <c r="B49" s="14" t="str">
        <f>te!A136</f>
        <v>Propriété privée globale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">
      <c r="A50" s="18">
        <v>10</v>
      </c>
      <c r="B50" s="14" t="str">
        <f>te!A131&amp;" "&amp;te!A133</f>
        <v>Terrain MI segment de marché inférieur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">
      <c r="A51" s="18">
        <v>11</v>
      </c>
      <c r="B51" s="14" t="str">
        <f>te!A131&amp;" "&amp;te!A134</f>
        <v>Terrain MI segment de marché moyen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">
      <c r="A52" s="18">
        <v>12</v>
      </c>
      <c r="B52" s="14" t="str">
        <f>te!A131&amp;" "&amp;te!A135</f>
        <v>Terrain MI segment de marché supérieur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">
      <c r="A53" s="18">
        <v>13</v>
      </c>
      <c r="B53" s="14" t="str">
        <f>te!A79</f>
        <v>Terrain MI global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">
      <c r="A54" s="18">
        <v>14</v>
      </c>
      <c r="B54" s="14" t="str">
        <f>te!A130&amp;" "&amp;te!A133</f>
        <v>PPE segment de marché inférieur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">
      <c r="A55" s="18">
        <v>15</v>
      </c>
      <c r="B55" s="14" t="str">
        <f>te!A130&amp;" "&amp;te!A134</f>
        <v>PPE segment de marché moyen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">
      <c r="A56" s="18">
        <v>16</v>
      </c>
      <c r="B56" s="14" t="str">
        <f>te!A130&amp;" "&amp;te!A135</f>
        <v>PPE segment de marché supérieur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">
      <c r="A57" s="18">
        <v>17</v>
      </c>
      <c r="B57" s="14" t="str">
        <f>te!A90</f>
        <v>Terrain PPE global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">
      <c r="A58" s="18">
        <v>18</v>
      </c>
      <c r="B58" s="14" t="str">
        <f>te!A92</f>
        <v>Terrain PP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">
      <c r="D59" s="19"/>
      <c r="F59" s="2" t="s">
        <v>3655</v>
      </c>
      <c r="G59" s="2" t="s">
        <v>3656</v>
      </c>
    </row>
    <row r="60" spans="1:24" x14ac:dyDescent="0.2">
      <c r="F60" s="30">
        <v>4</v>
      </c>
      <c r="G60" s="30">
        <v>2</v>
      </c>
    </row>
    <row r="61" spans="1:24" x14ac:dyDescent="0.2">
      <c r="C61" s="30">
        <v>5</v>
      </c>
      <c r="D61" s="33" t="str">
        <f>VLOOKUP(C61,A65:B72,2,0)</f>
        <v>Région Zurich</v>
      </c>
      <c r="F61" s="33" t="str">
        <f>VLOOKUP(F60,A65:B72,2,FALSE)</f>
        <v>Région Bâle</v>
      </c>
      <c r="G61" s="33" t="str">
        <f>VLOOKUP(G60,A65:B72,2,FALSE)</f>
        <v>Région Jura</v>
      </c>
    </row>
    <row r="63" spans="1:24" x14ac:dyDescent="0.2">
      <c r="G63" s="236" t="s">
        <v>3928</v>
      </c>
      <c r="H63" s="236"/>
      <c r="I63" s="236"/>
      <c r="J63" s="236"/>
      <c r="K63" s="236"/>
      <c r="L63" s="236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">
      <c r="A65" s="18">
        <v>1</v>
      </c>
      <c r="B65" s="14" t="str">
        <f>IF(C$28=1,C65,IF(C$28=2,D65,IF(C$28=3,E65,IF(C$28=4,F65,C65))))</f>
        <v>Région lémanique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">
      <c r="A66" s="18">
        <v>2</v>
      </c>
      <c r="B66" s="14" t="str">
        <f t="shared" ref="B66:B72" si="5">IF(C$28=1,C66,IF(C$28=2,D66,IF(C$28=3,E66,IF(C$28=4,F66,C66))))</f>
        <v>Région Jura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">
      <c r="A67" s="18">
        <v>3</v>
      </c>
      <c r="B67" s="14" t="str">
        <f t="shared" si="5"/>
        <v>Région l'espace Mittelland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">
      <c r="A68" s="18">
        <v>4</v>
      </c>
      <c r="B68" s="14" t="str">
        <f t="shared" si="5"/>
        <v>Région Bâle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">
      <c r="A69" s="18">
        <v>5</v>
      </c>
      <c r="B69" s="14" t="str">
        <f t="shared" si="5"/>
        <v>Région Zurich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">
      <c r="A70" s="18">
        <v>6</v>
      </c>
      <c r="B70" s="14" t="str">
        <f t="shared" si="5"/>
        <v>Région Suisse orientale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">
      <c r="A71" s="18">
        <v>7</v>
      </c>
      <c r="B71" s="14" t="str">
        <f t="shared" si="5"/>
        <v>Région alpine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5" thickBot="1" x14ac:dyDescent="0.25">
      <c r="A72" s="18">
        <v>8</v>
      </c>
      <c r="B72" s="14" t="str">
        <f t="shared" si="5"/>
        <v>Région Suisse du sud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30">
        <v>1</v>
      </c>
      <c r="D76" s="33" t="str">
        <f>VLOOKUP(C76,A79:B104,2,0)</f>
        <v>Canton de Zurich</v>
      </c>
      <c r="F76" s="30">
        <v>5</v>
      </c>
      <c r="G76" s="30">
        <v>12</v>
      </c>
    </row>
    <row r="77" spans="1:24" x14ac:dyDescent="0.2">
      <c r="F77" s="33" t="str">
        <f>VLOOKUP(F76,A79:B215,2,FALSE)</f>
        <v>Canton de Schwytz</v>
      </c>
      <c r="G77" s="33" t="str">
        <f>VLOOKUP(G76,A79:B215,2,FALSE)</f>
        <v>Canton de Bâle-Ville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8">
        <v>1</v>
      </c>
      <c r="B79" s="14" t="str">
        <f>IF(C$28=1,C79,IF(C$28=2,D79,IF(C$28=3,E79,IF(C$28=4,F79,C79))))</f>
        <v>Canton de Zurich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3888</v>
      </c>
    </row>
    <row r="80" spans="1:24" ht="14.25" x14ac:dyDescent="0.2">
      <c r="A80" s="18">
        <v>2</v>
      </c>
      <c r="B80" s="14" t="str">
        <f t="shared" ref="B80:B104" si="15">IF(C$28=1,C80,IF(C$28=2,D80,IF(C$28=3,E80,IF(C$28=4,F80,C80))))</f>
        <v>Canton de Berne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3889</v>
      </c>
    </row>
    <row r="81" spans="1:8" ht="14.25" x14ac:dyDescent="0.2">
      <c r="A81" s="18">
        <v>3</v>
      </c>
      <c r="B81" s="14" t="str">
        <f t="shared" si="15"/>
        <v>Canton de Lucerne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3890</v>
      </c>
    </row>
    <row r="82" spans="1:8" ht="14.25" x14ac:dyDescent="0.2">
      <c r="A82" s="18">
        <f>+A81+1</f>
        <v>4</v>
      </c>
      <c r="B82" s="14" t="str">
        <f t="shared" si="15"/>
        <v>Canton d'Uri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3891</v>
      </c>
    </row>
    <row r="83" spans="1:8" ht="14.25" x14ac:dyDescent="0.2">
      <c r="A83" s="18">
        <f t="shared" ref="A83:A104" si="16">+A82+1</f>
        <v>5</v>
      </c>
      <c r="B83" s="14" t="str">
        <f t="shared" si="15"/>
        <v>Canton de Schwytz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3892</v>
      </c>
    </row>
    <row r="84" spans="1:8" ht="14.25" x14ac:dyDescent="0.2">
      <c r="A84" s="18">
        <f t="shared" si="16"/>
        <v>6</v>
      </c>
      <c r="B84" s="14" t="str">
        <f t="shared" si="15"/>
        <v>Canton d'Obwald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3893</v>
      </c>
    </row>
    <row r="85" spans="1:8" ht="14.25" x14ac:dyDescent="0.2">
      <c r="A85" s="18">
        <f t="shared" si="16"/>
        <v>7</v>
      </c>
      <c r="B85" s="14" t="str">
        <f t="shared" si="15"/>
        <v>Canton de Nidwald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3894</v>
      </c>
    </row>
    <row r="86" spans="1:8" ht="14.25" x14ac:dyDescent="0.2">
      <c r="A86" s="18">
        <f t="shared" si="16"/>
        <v>8</v>
      </c>
      <c r="B86" s="14" t="str">
        <f t="shared" si="15"/>
        <v>Canton de Glaris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3895</v>
      </c>
    </row>
    <row r="87" spans="1:8" ht="14.25" x14ac:dyDescent="0.2">
      <c r="A87" s="18">
        <f t="shared" si="16"/>
        <v>9</v>
      </c>
      <c r="B87" s="14" t="str">
        <f t="shared" si="15"/>
        <v>Canton de Zoug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3896</v>
      </c>
    </row>
    <row r="88" spans="1:8" ht="14.25" x14ac:dyDescent="0.2">
      <c r="A88" s="18">
        <f t="shared" si="16"/>
        <v>10</v>
      </c>
      <c r="B88" s="14" t="str">
        <f t="shared" si="15"/>
        <v>Etat de Fribourg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4.25" x14ac:dyDescent="0.2">
      <c r="A89" s="18">
        <f t="shared" si="16"/>
        <v>11</v>
      </c>
      <c r="B89" s="14" t="str">
        <f t="shared" si="15"/>
        <v>Canton de Soleure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3897</v>
      </c>
    </row>
    <row r="90" spans="1:8" ht="14.25" x14ac:dyDescent="0.2">
      <c r="A90" s="18">
        <f t="shared" si="16"/>
        <v>12</v>
      </c>
      <c r="B90" s="14" t="str">
        <f t="shared" si="15"/>
        <v>Canton de Bâle-Ville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3898</v>
      </c>
    </row>
    <row r="91" spans="1:8" ht="14.25" x14ac:dyDescent="0.2">
      <c r="A91" s="18">
        <f t="shared" si="16"/>
        <v>13</v>
      </c>
      <c r="B91" s="14" t="str">
        <f t="shared" si="15"/>
        <v>Canton de Bâle-Campagne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3899</v>
      </c>
    </row>
    <row r="92" spans="1:8" ht="14.25" x14ac:dyDescent="0.2">
      <c r="A92" s="18">
        <f t="shared" si="16"/>
        <v>14</v>
      </c>
      <c r="B92" s="14" t="str">
        <f t="shared" si="15"/>
        <v>Canton de Schaffhouse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3900</v>
      </c>
    </row>
    <row r="93" spans="1:8" ht="14.25" x14ac:dyDescent="0.2">
      <c r="A93" s="18">
        <f t="shared" si="16"/>
        <v>15</v>
      </c>
      <c r="B93" s="14" t="str">
        <f t="shared" si="15"/>
        <v>Appenzell Rh.-Ext.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3901</v>
      </c>
    </row>
    <row r="94" spans="1:8" ht="14.25" x14ac:dyDescent="0.2">
      <c r="A94" s="18">
        <f t="shared" si="16"/>
        <v>16</v>
      </c>
      <c r="B94" s="14" t="str">
        <f t="shared" si="15"/>
        <v>Appenzell Rh.-Int.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3902</v>
      </c>
    </row>
    <row r="95" spans="1:8" ht="14.25" x14ac:dyDescent="0.2">
      <c r="A95" s="18">
        <f t="shared" si="16"/>
        <v>17</v>
      </c>
      <c r="B95" s="14" t="str">
        <f t="shared" si="15"/>
        <v>Canton de St-Gall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3903</v>
      </c>
    </row>
    <row r="96" spans="1:8" ht="14.25" x14ac:dyDescent="0.2">
      <c r="A96" s="18">
        <f t="shared" si="16"/>
        <v>18</v>
      </c>
      <c r="B96" s="14" t="str">
        <f t="shared" si="15"/>
        <v>Canton des Grisons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3904</v>
      </c>
    </row>
    <row r="97" spans="1:8" ht="14.25" x14ac:dyDescent="0.2">
      <c r="A97" s="18">
        <f t="shared" si="16"/>
        <v>19</v>
      </c>
      <c r="B97" s="14" t="str">
        <f t="shared" si="15"/>
        <v>Canton d'Argovie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3905</v>
      </c>
    </row>
    <row r="98" spans="1:8" ht="14.25" x14ac:dyDescent="0.2">
      <c r="A98" s="18">
        <f t="shared" si="16"/>
        <v>20</v>
      </c>
      <c r="B98" s="14" t="str">
        <f t="shared" si="15"/>
        <v>Canton de Thurgovie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3906</v>
      </c>
    </row>
    <row r="99" spans="1:8" ht="14.25" x14ac:dyDescent="0.2">
      <c r="A99" s="18">
        <f t="shared" si="16"/>
        <v>21</v>
      </c>
      <c r="B99" s="14" t="str">
        <f t="shared" si="15"/>
        <v>Rép. et Canton de Tessin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3907</v>
      </c>
    </row>
    <row r="100" spans="1:8" ht="14.25" x14ac:dyDescent="0.2">
      <c r="A100" s="18">
        <f t="shared" si="16"/>
        <v>22</v>
      </c>
      <c r="B100" s="14" t="str">
        <f t="shared" si="15"/>
        <v>Canton de Vaud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3908</v>
      </c>
    </row>
    <row r="101" spans="1:8" ht="14.25" x14ac:dyDescent="0.2">
      <c r="A101" s="18">
        <f t="shared" si="16"/>
        <v>23</v>
      </c>
      <c r="B101" s="14" t="str">
        <f t="shared" si="15"/>
        <v>Canton du Valais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3909</v>
      </c>
    </row>
    <row r="102" spans="1:8" ht="14.25" x14ac:dyDescent="0.2">
      <c r="A102" s="18">
        <f t="shared" si="16"/>
        <v>24</v>
      </c>
      <c r="B102" s="14" t="str">
        <f t="shared" si="15"/>
        <v>Rép. et Canton de Neuchâtel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3910</v>
      </c>
    </row>
    <row r="103" spans="1:8" ht="14.25" x14ac:dyDescent="0.2">
      <c r="A103" s="18">
        <f t="shared" si="16"/>
        <v>25</v>
      </c>
      <c r="B103" s="14" t="str">
        <f t="shared" si="15"/>
        <v>Rép. et Canton de Genève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3911</v>
      </c>
    </row>
    <row r="104" spans="1:8" ht="14.25" x14ac:dyDescent="0.2">
      <c r="A104" s="18">
        <f t="shared" si="16"/>
        <v>26</v>
      </c>
      <c r="B104" s="14" t="str">
        <f t="shared" si="15"/>
        <v>Canton de Jura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3912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4" t="s">
        <v>496</v>
      </c>
      <c r="B217" s="35"/>
      <c r="C217" s="18">
        <f>C61</f>
        <v>5</v>
      </c>
      <c r="F217" s="17">
        <v>3</v>
      </c>
      <c r="G217" s="2" t="str">
        <f>VLOOKUP(F217,$A$220:$M$246,13,FALSE)</f>
        <v>Limmattal (MS)</v>
      </c>
      <c r="H217" s="14">
        <f>VLOOKUP(G217,B110:G215,6,FALSE)</f>
        <v>3</v>
      </c>
    </row>
    <row r="218" spans="1:13" x14ac:dyDescent="0.2">
      <c r="A218" s="36"/>
      <c r="B218" s="36"/>
      <c r="C218" s="36"/>
    </row>
    <row r="219" spans="1:13" x14ac:dyDescent="0.2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1</v>
      </c>
      <c r="L220" s="37">
        <f>IF(K220&gt;0,K220,"#NV")</f>
        <v>1</v>
      </c>
      <c r="M220" s="14" t="str">
        <f>IF(ISNUMBER(L220),VLOOKUP(L220,A110:B215,2,FALSE),"")</f>
        <v>Zürich (MS)</v>
      </c>
    </row>
    <row r="221" spans="1:13" x14ac:dyDescent="0.2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2</v>
      </c>
      <c r="L221" s="37">
        <f t="shared" ref="L221:L242" si="19">IF(K221&gt;0,K221,"#NV")</f>
        <v>2</v>
      </c>
      <c r="M221" s="14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3</v>
      </c>
      <c r="L222" s="37">
        <f t="shared" si="19"/>
        <v>3</v>
      </c>
      <c r="M222" s="14" t="str">
        <f t="shared" si="20"/>
        <v>Limmattal (MS)</v>
      </c>
    </row>
    <row r="223" spans="1:13" x14ac:dyDescent="0.2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4</v>
      </c>
      <c r="L223" s="37">
        <f t="shared" si="19"/>
        <v>4</v>
      </c>
      <c r="M223" s="14" t="str">
        <f t="shared" si="20"/>
        <v>Knonaueramt (MS)</v>
      </c>
    </row>
    <row r="224" spans="1:13" x14ac:dyDescent="0.2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5</v>
      </c>
      <c r="L224" s="37">
        <f t="shared" si="19"/>
        <v>5</v>
      </c>
      <c r="M224" s="14" t="str">
        <f t="shared" si="20"/>
        <v>Zimmerberg (MS)</v>
      </c>
    </row>
    <row r="225" spans="1:13" x14ac:dyDescent="0.2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6</v>
      </c>
      <c r="L225" s="37">
        <f t="shared" si="19"/>
        <v>6</v>
      </c>
      <c r="M225" s="14" t="str">
        <f t="shared" si="20"/>
        <v>Pfannenstiel (MS)</v>
      </c>
    </row>
    <row r="226" spans="1:13" x14ac:dyDescent="0.2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7</v>
      </c>
      <c r="L226" s="37">
        <f t="shared" si="19"/>
        <v>7</v>
      </c>
      <c r="M226" s="14" t="str">
        <f t="shared" si="20"/>
        <v>Zürcher Oberland (MS)</v>
      </c>
    </row>
    <row r="227" spans="1:13" x14ac:dyDescent="0.2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8</v>
      </c>
      <c r="L227" s="37">
        <f t="shared" si="19"/>
        <v>8</v>
      </c>
      <c r="M227" s="14" t="str">
        <f t="shared" si="20"/>
        <v>Winterthur (MS)</v>
      </c>
    </row>
    <row r="228" spans="1:13" x14ac:dyDescent="0.2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9</v>
      </c>
      <c r="L228" s="37">
        <f t="shared" si="19"/>
        <v>9</v>
      </c>
      <c r="M228" s="14" t="str">
        <f t="shared" si="20"/>
        <v>Weinland (MS)</v>
      </c>
    </row>
    <row r="229" spans="1:13" x14ac:dyDescent="0.2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10</v>
      </c>
      <c r="L229" s="37">
        <f t="shared" si="19"/>
        <v>10</v>
      </c>
      <c r="M229" s="14" t="str">
        <f t="shared" si="20"/>
        <v>Zürcher Unterland (MS)</v>
      </c>
    </row>
    <row r="230" spans="1:13" x14ac:dyDescent="0.2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32</v>
      </c>
      <c r="L230" s="37">
        <f t="shared" si="19"/>
        <v>32</v>
      </c>
      <c r="M230" s="14" t="str">
        <f t="shared" si="20"/>
        <v>Einsiedeln (MS)</v>
      </c>
    </row>
    <row r="231" spans="1:13" x14ac:dyDescent="0.2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33</v>
      </c>
      <c r="L231" s="37">
        <f t="shared" si="19"/>
        <v>33</v>
      </c>
      <c r="M231" s="14" t="str">
        <f t="shared" si="20"/>
        <v>March (MS)</v>
      </c>
    </row>
    <row r="232" spans="1:13" x14ac:dyDescent="0.2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36</v>
      </c>
      <c r="L232" s="37">
        <f t="shared" si="19"/>
        <v>36</v>
      </c>
      <c r="M232" s="14" t="str">
        <f t="shared" si="20"/>
        <v>Glarn. Mittel/Unterl. (MS)</v>
      </c>
    </row>
    <row r="233" spans="1:13" x14ac:dyDescent="0.2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38</v>
      </c>
      <c r="L233" s="37">
        <f t="shared" si="19"/>
        <v>38</v>
      </c>
      <c r="M233" s="14" t="str">
        <f t="shared" si="20"/>
        <v>Zug (MS)</v>
      </c>
    </row>
    <row r="234" spans="1:13" x14ac:dyDescent="0.2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50</v>
      </c>
      <c r="L234" s="37">
        <f t="shared" si="19"/>
        <v>50</v>
      </c>
      <c r="M234" s="14" t="str">
        <f t="shared" si="20"/>
        <v>Schaffhausen (MS)</v>
      </c>
    </row>
    <row r="235" spans="1:13" x14ac:dyDescent="0.2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57</v>
      </c>
      <c r="L235" s="37">
        <f t="shared" si="19"/>
        <v>57</v>
      </c>
      <c r="M235" s="14" t="str">
        <f t="shared" si="20"/>
        <v>Linthgebiet (MS)</v>
      </c>
    </row>
    <row r="236" spans="1:13" x14ac:dyDescent="0.2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71</v>
      </c>
      <c r="L236" s="37">
        <f t="shared" si="19"/>
        <v>71</v>
      </c>
      <c r="M236" s="14" t="str">
        <f t="shared" si="20"/>
        <v>Brugg/Zurzach (MS)</v>
      </c>
    </row>
    <row r="237" spans="1:13" x14ac:dyDescent="0.2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72</v>
      </c>
      <c r="L237" s="37">
        <f t="shared" si="19"/>
        <v>72</v>
      </c>
      <c r="M237" s="14" t="str">
        <f t="shared" si="20"/>
        <v>Baden (MS)</v>
      </c>
    </row>
    <row r="238" spans="1:13" x14ac:dyDescent="0.2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73</v>
      </c>
      <c r="L238" s="37">
        <f t="shared" si="19"/>
        <v>73</v>
      </c>
      <c r="M238" s="14" t="str">
        <f t="shared" si="20"/>
        <v>Rohrdorf/Mutsch. (MS)</v>
      </c>
    </row>
    <row r="239" spans="1:13" x14ac:dyDescent="0.2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74</v>
      </c>
      <c r="L239" s="37">
        <f t="shared" si="19"/>
        <v>74</v>
      </c>
      <c r="M239" s="14" t="str">
        <f t="shared" si="20"/>
        <v>Freiamt (MS)</v>
      </c>
    </row>
    <row r="240" spans="1:13" x14ac:dyDescent="0.2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">
      <c r="A250" s="2" t="s">
        <v>77</v>
      </c>
      <c r="C250" s="38">
        <v>1</v>
      </c>
    </row>
    <row r="252" spans="1:13" x14ac:dyDescent="0.2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">
      <c r="A253" s="18">
        <v>1</v>
      </c>
      <c r="B253" s="14" t="str">
        <f>IF(C$28=1,C253,IF(C$28=2,D253,IF(C$28=3,E253,IF(C$28=4,F253,C253))))</f>
        <v>Oui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">
      <c r="A254" s="18">
        <v>2</v>
      </c>
      <c r="B254" s="14" t="str">
        <f>IF(C$28=1,C254,IF(C$28=2,D254,IF(C$28=3,E254,IF(C$28=4,F254,C254))))</f>
        <v>Non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">
      <c r="A255" s="39"/>
      <c r="B255" s="39"/>
      <c r="C255" s="39"/>
      <c r="D255" s="39"/>
      <c r="E255" s="39"/>
      <c r="F255" s="39"/>
    </row>
    <row r="256" spans="1:13" s="40" customFormat="1" x14ac:dyDescent="0.2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">
      <c r="A258" s="2"/>
      <c r="B258" s="2"/>
      <c r="C258" s="2"/>
      <c r="D258" s="2"/>
      <c r="E258" s="2"/>
      <c r="F258" s="2"/>
    </row>
    <row r="259" spans="1:6" s="40" customFormat="1" x14ac:dyDescent="0.2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">
      <c r="A260" s="18">
        <v>1</v>
      </c>
      <c r="B260" s="14" t="str">
        <f>IF(C$28=1,C260,IF(C$28=2,D260,IF(C$28=3,E260,IF(C$28=4,F260,C260))))</f>
        <v>Oui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">
      <c r="A261" s="18">
        <v>2</v>
      </c>
      <c r="B261" s="14" t="str">
        <f>IF(C$28=1,C261,IF(C$28=2,D261,IF(C$28=3,E261,IF(C$28=4,F261,C261))))</f>
        <v>Non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">
      <c r="A262" s="39"/>
      <c r="B262" s="39"/>
      <c r="C262" s="39"/>
      <c r="D262" s="39"/>
      <c r="E262" s="39"/>
      <c r="F262" s="39"/>
    </row>
    <row r="263" spans="1:6" s="40" customFormat="1" x14ac:dyDescent="0.2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">
      <c r="A265" s="2"/>
      <c r="B265" s="2"/>
      <c r="C265" s="2"/>
      <c r="D265" s="2"/>
      <c r="E265" s="2"/>
      <c r="F265" s="2"/>
    </row>
    <row r="266" spans="1:6" s="40" customFormat="1" x14ac:dyDescent="0.2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">
      <c r="A267" s="18">
        <v>1</v>
      </c>
      <c r="B267" s="14" t="str">
        <f>IF(C$28=1,C267,IF(C$28=2,D267,IF(C$28=3,E267,IF(C$28=4,F267,C267))))</f>
        <v>Oui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">
      <c r="A268" s="18">
        <v>2</v>
      </c>
      <c r="B268" s="14" t="str">
        <f>IF(C$28=1,C268,IF(C$28=2,D268,IF(C$28=3,E268,IF(C$28=4,F268,C268))))</f>
        <v>Non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">
      <c r="A269" s="39"/>
      <c r="B269" s="39"/>
      <c r="C269" s="39"/>
      <c r="D269" s="39"/>
      <c r="E269" s="39"/>
      <c r="F269" s="39"/>
    </row>
    <row r="270" spans="1:6" s="40" customFormat="1" x14ac:dyDescent="0.2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">
      <c r="A272" s="2"/>
      <c r="B272" s="2"/>
      <c r="C272" s="2"/>
      <c r="D272" s="2"/>
      <c r="E272" s="2"/>
      <c r="F272" s="2"/>
    </row>
    <row r="273" spans="1:7" s="40" customFormat="1" x14ac:dyDescent="0.2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">
      <c r="A274" s="18">
        <v>1</v>
      </c>
      <c r="B274" s="14" t="str">
        <f>IF(C$28=1,C274,IF(C$28=2,D274,IF(C$28=3,E274,IF(C$28=4,F274,C274))))</f>
        <v>Oui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">
      <c r="A275" s="18">
        <v>2</v>
      </c>
      <c r="B275" s="14" t="str">
        <f>IF(C$28=1,C275,IF(C$28=2,D275,IF(C$28=3,E275,IF(C$28=4,F275,C275))))</f>
        <v>Non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">
      <c r="A276" s="39"/>
      <c r="B276" s="39"/>
      <c r="C276" s="39"/>
      <c r="D276" s="39"/>
      <c r="E276" s="39"/>
      <c r="F276" s="39"/>
    </row>
    <row r="277" spans="1:7" s="40" customFormat="1" x14ac:dyDescent="0.2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">
      <c r="A279" s="2"/>
      <c r="B279" s="2"/>
      <c r="C279" s="2"/>
      <c r="D279" s="2"/>
      <c r="E279" s="2"/>
      <c r="F279" s="2"/>
    </row>
    <row r="280" spans="1:7" s="40" customFormat="1" x14ac:dyDescent="0.2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">
      <c r="A281" s="18">
        <v>1</v>
      </c>
      <c r="B281" s="14" t="str">
        <f>IF(C$28=1,C281,IF(C$28=2,D281,IF(C$28=3,E281,IF(C$28=4,F281,C281))))</f>
        <v>Oui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">
      <c r="A282" s="18">
        <v>2</v>
      </c>
      <c r="B282" s="14" t="str">
        <f>IF(C$28=1,C282,IF(C$28=2,D282,IF(C$28=3,E282,IF(C$28=4,F282,C282))))</f>
        <v>Non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">
      <c r="C285" s="38">
        <v>5</v>
      </c>
      <c r="D285" s="18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">
      <c r="A288" s="18">
        <v>1</v>
      </c>
      <c r="B288" s="14">
        <f t="shared" ref="B288:B293" si="22">IF(C$28=1,C288,IF(C$28=2,D288,IF(C$28=3,E288,IF(C$28=4,F288,C288))))</f>
        <v>0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">
      <c r="A289" s="18">
        <v>2</v>
      </c>
      <c r="B289" s="14">
        <f t="shared" si="22"/>
        <v>0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">
      <c r="A290" s="18">
        <v>3</v>
      </c>
      <c r="B290" s="14">
        <f t="shared" si="22"/>
        <v>0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">
      <c r="A291" s="18">
        <v>4</v>
      </c>
      <c r="B291" s="14">
        <f t="shared" si="22"/>
        <v>0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">
      <c r="A292" s="18">
        <v>5</v>
      </c>
      <c r="B292" s="14">
        <f t="shared" si="22"/>
        <v>0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">
      <c r="A293" s="18">
        <v>6</v>
      </c>
      <c r="B293" s="14">
        <f t="shared" si="22"/>
        <v>0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">
      <c r="C296" s="38">
        <f>C285</f>
        <v>5</v>
      </c>
      <c r="D296" s="18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">
      <c r="A299" s="18">
        <v>1</v>
      </c>
      <c r="B299" s="14">
        <f t="shared" ref="B299:B304" si="23">IF(C$28=1,C299,IF(C$28=2,D299,IF(C$28=3,E299,IF(C$28=4,F299,C299))))</f>
        <v>0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">
      <c r="A300" s="18">
        <v>2</v>
      </c>
      <c r="B300" s="14">
        <f t="shared" si="23"/>
        <v>0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">
      <c r="A301" s="18">
        <v>3</v>
      </c>
      <c r="B301" s="14">
        <f t="shared" si="23"/>
        <v>0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">
      <c r="A302" s="18">
        <v>4</v>
      </c>
      <c r="B302" s="14">
        <f t="shared" si="23"/>
        <v>0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">
      <c r="A303" s="18">
        <v>5</v>
      </c>
      <c r="B303" s="14">
        <f t="shared" si="23"/>
        <v>0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">
      <c r="A304" s="18">
        <v>6</v>
      </c>
      <c r="B304" s="14">
        <f t="shared" si="23"/>
        <v>0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">
      <c r="A307" s="15" t="s">
        <v>3650</v>
      </c>
      <c r="F307" s="15" t="s">
        <v>3850</v>
      </c>
    </row>
    <row r="308" spans="1:12" x14ac:dyDescent="0.2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3831</v>
      </c>
      <c r="I310" s="18" t="s">
        <v>3831</v>
      </c>
      <c r="J310" s="18" t="s">
        <v>3831</v>
      </c>
      <c r="K310" s="18" t="s">
        <v>3831</v>
      </c>
      <c r="L310" s="18">
        <v>1201</v>
      </c>
    </row>
    <row r="311" spans="1:12" x14ac:dyDescent="0.2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3832</v>
      </c>
      <c r="I311" s="18" t="s">
        <v>3832</v>
      </c>
      <c r="J311" s="18" t="s">
        <v>3832</v>
      </c>
      <c r="K311" s="18" t="s">
        <v>3832</v>
      </c>
      <c r="L311" s="18">
        <v>1202</v>
      </c>
    </row>
    <row r="312" spans="1:12" x14ac:dyDescent="0.2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3833</v>
      </c>
      <c r="I312" s="18" t="s">
        <v>3833</v>
      </c>
      <c r="J312" s="18" t="s">
        <v>3833</v>
      </c>
      <c r="K312" s="18" t="s">
        <v>3833</v>
      </c>
      <c r="L312" s="18">
        <v>1203</v>
      </c>
    </row>
    <row r="313" spans="1:12" x14ac:dyDescent="0.2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3834</v>
      </c>
      <c r="I313" s="18" t="s">
        <v>3834</v>
      </c>
      <c r="J313" s="18" t="s">
        <v>3834</v>
      </c>
      <c r="K313" s="18" t="s">
        <v>3834</v>
      </c>
      <c r="L313" s="18">
        <v>1204</v>
      </c>
    </row>
    <row r="314" spans="1:12" x14ac:dyDescent="0.2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3835</v>
      </c>
      <c r="I314" s="18" t="s">
        <v>3835</v>
      </c>
      <c r="J314" s="18" t="s">
        <v>3835</v>
      </c>
      <c r="K314" s="18" t="s">
        <v>3835</v>
      </c>
      <c r="L314" s="18">
        <v>1205</v>
      </c>
    </row>
    <row r="315" spans="1:12" x14ac:dyDescent="0.2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3836</v>
      </c>
      <c r="I315" s="18" t="s">
        <v>3836</v>
      </c>
      <c r="J315" s="18" t="s">
        <v>3836</v>
      </c>
      <c r="K315" s="18" t="s">
        <v>3836</v>
      </c>
      <c r="L315" s="18">
        <v>1206</v>
      </c>
    </row>
    <row r="316" spans="1:12" x14ac:dyDescent="0.2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3837</v>
      </c>
      <c r="I316" s="18" t="s">
        <v>3837</v>
      </c>
      <c r="J316" s="18" t="s">
        <v>3837</v>
      </c>
      <c r="K316" s="18" t="s">
        <v>3837</v>
      </c>
      <c r="L316" s="18">
        <v>1207</v>
      </c>
    </row>
    <row r="317" spans="1:12" x14ac:dyDescent="0.2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3838</v>
      </c>
      <c r="I317" s="18" t="s">
        <v>3838</v>
      </c>
      <c r="J317" s="18" t="s">
        <v>3838</v>
      </c>
      <c r="K317" s="18" t="s">
        <v>3838</v>
      </c>
      <c r="L317" s="18">
        <v>1208</v>
      </c>
    </row>
    <row r="318" spans="1:12" x14ac:dyDescent="0.2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3839</v>
      </c>
      <c r="I318" s="18" t="s">
        <v>3839</v>
      </c>
      <c r="J318" s="18" t="s">
        <v>3839</v>
      </c>
      <c r="K318" s="18" t="s">
        <v>3839</v>
      </c>
      <c r="L318" s="18">
        <v>1209</v>
      </c>
    </row>
    <row r="319" spans="1:12" x14ac:dyDescent="0.2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3840</v>
      </c>
      <c r="I319" s="18" t="s">
        <v>3840</v>
      </c>
      <c r="J319" s="18" t="s">
        <v>3840</v>
      </c>
      <c r="K319" s="18" t="s">
        <v>3840</v>
      </c>
      <c r="L319" s="18">
        <v>1210</v>
      </c>
    </row>
    <row r="320" spans="1:12" x14ac:dyDescent="0.2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3841</v>
      </c>
      <c r="I320" s="18" t="s">
        <v>3841</v>
      </c>
      <c r="J320" s="18" t="s">
        <v>3841</v>
      </c>
      <c r="K320" s="18" t="s">
        <v>3841</v>
      </c>
      <c r="L320" s="18">
        <v>1211</v>
      </c>
    </row>
    <row r="321" spans="1:12" x14ac:dyDescent="0.2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3842</v>
      </c>
      <c r="I321" s="18" t="s">
        <v>3842</v>
      </c>
      <c r="J321" s="18" t="s">
        <v>3842</v>
      </c>
      <c r="K321" s="18" t="s">
        <v>3842</v>
      </c>
      <c r="L321" s="18">
        <v>1212</v>
      </c>
    </row>
    <row r="322" spans="1:12" x14ac:dyDescent="0.2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3843</v>
      </c>
      <c r="I323" s="18" t="s">
        <v>3843</v>
      </c>
      <c r="J323" s="18" t="s">
        <v>3843</v>
      </c>
      <c r="K323" s="18" t="s">
        <v>3843</v>
      </c>
      <c r="L323" s="18">
        <v>1214</v>
      </c>
    </row>
    <row r="324" spans="1:12" x14ac:dyDescent="0.2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3844</v>
      </c>
      <c r="I324" s="18" t="s">
        <v>3844</v>
      </c>
      <c r="J324" s="18" t="s">
        <v>3844</v>
      </c>
      <c r="K324" s="18" t="s">
        <v>3844</v>
      </c>
      <c r="L324" s="18">
        <v>1215</v>
      </c>
    </row>
    <row r="325" spans="1:12" x14ac:dyDescent="0.2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3845</v>
      </c>
      <c r="I325" s="18" t="s">
        <v>3845</v>
      </c>
      <c r="J325" s="18" t="s">
        <v>3845</v>
      </c>
      <c r="K325" s="18" t="s">
        <v>3845</v>
      </c>
      <c r="L325" s="18">
        <v>1216</v>
      </c>
    </row>
    <row r="326" spans="1:12" x14ac:dyDescent="0.2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3846</v>
      </c>
      <c r="I326" s="18" t="s">
        <v>3846</v>
      </c>
      <c r="J326" s="18" t="s">
        <v>3846</v>
      </c>
      <c r="K326" s="18" t="s">
        <v>3846</v>
      </c>
      <c r="L326" s="18">
        <v>1217</v>
      </c>
    </row>
    <row r="327" spans="1:12" x14ac:dyDescent="0.2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3847</v>
      </c>
      <c r="I327" s="18" t="s">
        <v>3847</v>
      </c>
      <c r="J327" s="18" t="s">
        <v>3847</v>
      </c>
      <c r="K327" s="18" t="s">
        <v>3847</v>
      </c>
      <c r="L327" s="18">
        <v>1218</v>
      </c>
    </row>
    <row r="328" spans="1:12" x14ac:dyDescent="0.2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3848</v>
      </c>
      <c r="I328" s="18" t="s">
        <v>3848</v>
      </c>
      <c r="J328" s="18" t="s">
        <v>3848</v>
      </c>
      <c r="K328" s="18" t="s">
        <v>3848</v>
      </c>
      <c r="L328" s="18">
        <v>1219</v>
      </c>
    </row>
    <row r="329" spans="1:12" x14ac:dyDescent="0.2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3849</v>
      </c>
      <c r="I329" s="18" t="s">
        <v>3849</v>
      </c>
      <c r="J329" s="18" t="s">
        <v>3849</v>
      </c>
      <c r="K329" s="18" t="s">
        <v>3849</v>
      </c>
      <c r="L329" s="18">
        <v>1220</v>
      </c>
    </row>
    <row r="330" spans="1:12" x14ac:dyDescent="0.2">
      <c r="A330" s="18" t="s">
        <v>698</v>
      </c>
      <c r="B330" s="18" t="s">
        <v>2754</v>
      </c>
    </row>
    <row r="331" spans="1:12" x14ac:dyDescent="0.2">
      <c r="A331" s="18" t="s">
        <v>699</v>
      </c>
      <c r="B331" s="18" t="s">
        <v>2760</v>
      </c>
    </row>
    <row r="332" spans="1:12" x14ac:dyDescent="0.2">
      <c r="A332" s="18" t="s">
        <v>700</v>
      </c>
      <c r="B332" s="18" t="s">
        <v>2776</v>
      </c>
      <c r="F332" s="18" t="s">
        <v>3851</v>
      </c>
      <c r="G332" s="14">
        <v>2</v>
      </c>
    </row>
    <row r="333" spans="1:12" x14ac:dyDescent="0.2">
      <c r="A333" s="18" t="s">
        <v>701</v>
      </c>
      <c r="B333" s="18" t="s">
        <v>2767</v>
      </c>
    </row>
    <row r="334" spans="1:12" x14ac:dyDescent="0.2">
      <c r="A334" s="18" t="s">
        <v>702</v>
      </c>
      <c r="B334" s="18" t="s">
        <v>3503</v>
      </c>
    </row>
    <row r="335" spans="1:12" x14ac:dyDescent="0.2">
      <c r="A335" s="18" t="s">
        <v>703</v>
      </c>
      <c r="B335" s="18" t="s">
        <v>2746</v>
      </c>
    </row>
    <row r="336" spans="1:12" x14ac:dyDescent="0.2">
      <c r="A336" s="18" t="s">
        <v>704</v>
      </c>
      <c r="B336" s="18" t="s">
        <v>2762</v>
      </c>
    </row>
    <row r="337" spans="1:2" x14ac:dyDescent="0.2">
      <c r="A337" s="18" t="s">
        <v>705</v>
      </c>
      <c r="B337" s="18" t="s">
        <v>2726</v>
      </c>
    </row>
    <row r="338" spans="1:2" x14ac:dyDescent="0.2">
      <c r="A338" s="18" t="s">
        <v>706</v>
      </c>
      <c r="B338" s="18" t="s">
        <v>2705</v>
      </c>
    </row>
    <row r="339" spans="1:2" x14ac:dyDescent="0.2">
      <c r="A339" s="18" t="s">
        <v>707</v>
      </c>
      <c r="B339" s="18" t="s">
        <v>2708</v>
      </c>
    </row>
    <row r="340" spans="1:2" x14ac:dyDescent="0.2">
      <c r="A340" s="18" t="s">
        <v>708</v>
      </c>
      <c r="B340" s="18" t="s">
        <v>2710</v>
      </c>
    </row>
    <row r="341" spans="1:2" x14ac:dyDescent="0.2">
      <c r="A341" s="18" t="s">
        <v>709</v>
      </c>
      <c r="B341" s="18" t="s">
        <v>2764</v>
      </c>
    </row>
    <row r="342" spans="1:2" x14ac:dyDescent="0.2">
      <c r="A342" s="18" t="s">
        <v>710</v>
      </c>
      <c r="B342" s="18" t="s">
        <v>2743</v>
      </c>
    </row>
    <row r="343" spans="1:2" x14ac:dyDescent="0.2">
      <c r="A343" s="18" t="s">
        <v>711</v>
      </c>
      <c r="B343" s="18" t="s">
        <v>2740</v>
      </c>
    </row>
    <row r="344" spans="1:2" x14ac:dyDescent="0.2">
      <c r="A344" s="18" t="s">
        <v>712</v>
      </c>
      <c r="B344" s="18" t="s">
        <v>2742</v>
      </c>
    </row>
    <row r="345" spans="1:2" x14ac:dyDescent="0.2">
      <c r="A345" s="18" t="s">
        <v>713</v>
      </c>
      <c r="B345" s="18" t="s">
        <v>2731</v>
      </c>
    </row>
    <row r="346" spans="1:2" x14ac:dyDescent="0.2">
      <c r="A346" s="18" t="s">
        <v>714</v>
      </c>
      <c r="B346" s="18" t="s">
        <v>2761</v>
      </c>
    </row>
    <row r="347" spans="1:2" x14ac:dyDescent="0.2">
      <c r="A347" s="18" t="s">
        <v>715</v>
      </c>
      <c r="B347" s="18" t="s">
        <v>2734</v>
      </c>
    </row>
    <row r="348" spans="1:2" x14ac:dyDescent="0.2">
      <c r="A348" s="18" t="s">
        <v>716</v>
      </c>
      <c r="B348" s="18" t="s">
        <v>3501</v>
      </c>
    </row>
    <row r="349" spans="1:2" x14ac:dyDescent="0.2">
      <c r="A349" s="18" t="s">
        <v>717</v>
      </c>
      <c r="B349" s="18" t="s">
        <v>2775</v>
      </c>
    </row>
    <row r="350" spans="1:2" x14ac:dyDescent="0.2">
      <c r="A350" s="18" t="s">
        <v>718</v>
      </c>
      <c r="B350" s="18" t="s">
        <v>2745</v>
      </c>
    </row>
    <row r="351" spans="1:2" x14ac:dyDescent="0.2">
      <c r="A351" s="18" t="s">
        <v>719</v>
      </c>
      <c r="B351" s="18" t="s">
        <v>2750</v>
      </c>
    </row>
    <row r="352" spans="1:2" x14ac:dyDescent="0.2">
      <c r="A352" s="18" t="s">
        <v>720</v>
      </c>
      <c r="B352" s="18" t="s">
        <v>2751</v>
      </c>
    </row>
    <row r="353" spans="1:2" x14ac:dyDescent="0.2">
      <c r="A353" s="18" t="s">
        <v>721</v>
      </c>
      <c r="B353" s="18" t="s">
        <v>2772</v>
      </c>
    </row>
    <row r="354" spans="1:2" x14ac:dyDescent="0.2">
      <c r="A354" s="18" t="s">
        <v>722</v>
      </c>
      <c r="B354" s="18" t="s">
        <v>2766</v>
      </c>
    </row>
    <row r="355" spans="1:2" x14ac:dyDescent="0.2">
      <c r="A355" s="18" t="s">
        <v>723</v>
      </c>
      <c r="B355" s="18" t="s">
        <v>2749</v>
      </c>
    </row>
    <row r="356" spans="1:2" x14ac:dyDescent="0.2">
      <c r="A356" s="18" t="s">
        <v>724</v>
      </c>
      <c r="B356" s="18" t="s">
        <v>2770</v>
      </c>
    </row>
    <row r="357" spans="1:2" x14ac:dyDescent="0.2">
      <c r="A357" s="18" t="s">
        <v>725</v>
      </c>
      <c r="B357" s="18" t="s">
        <v>2753</v>
      </c>
    </row>
    <row r="358" spans="1:2" x14ac:dyDescent="0.2">
      <c r="A358" s="18" t="s">
        <v>726</v>
      </c>
      <c r="B358" s="18" t="s">
        <v>2729</v>
      </c>
    </row>
    <row r="359" spans="1:2" x14ac:dyDescent="0.2">
      <c r="A359" s="18" t="s">
        <v>727</v>
      </c>
      <c r="B359" s="18" t="s">
        <v>2774</v>
      </c>
    </row>
    <row r="360" spans="1:2" x14ac:dyDescent="0.2">
      <c r="A360" s="18" t="s">
        <v>728</v>
      </c>
      <c r="B360" s="18" t="s">
        <v>2748</v>
      </c>
    </row>
    <row r="361" spans="1:2" x14ac:dyDescent="0.2">
      <c r="A361" s="18" t="s">
        <v>729</v>
      </c>
      <c r="B361" s="18" t="s">
        <v>2756</v>
      </c>
    </row>
    <row r="362" spans="1:2" x14ac:dyDescent="0.2">
      <c r="A362" s="18" t="s">
        <v>730</v>
      </c>
      <c r="B362" s="18" t="s">
        <v>2744</v>
      </c>
    </row>
    <row r="363" spans="1:2" x14ac:dyDescent="0.2">
      <c r="A363" s="18" t="s">
        <v>731</v>
      </c>
      <c r="B363" s="18" t="s">
        <v>2755</v>
      </c>
    </row>
    <row r="364" spans="1:2" x14ac:dyDescent="0.2">
      <c r="A364" s="18" t="s">
        <v>732</v>
      </c>
      <c r="B364" s="18" t="s">
        <v>2757</v>
      </c>
    </row>
    <row r="365" spans="1:2" x14ac:dyDescent="0.2">
      <c r="A365" s="18" t="s">
        <v>733</v>
      </c>
      <c r="B365" s="18" t="s">
        <v>3525</v>
      </c>
    </row>
    <row r="366" spans="1:2" x14ac:dyDescent="0.2">
      <c r="A366" s="18" t="s">
        <v>734</v>
      </c>
      <c r="B366" s="18" t="s">
        <v>3526</v>
      </c>
    </row>
    <row r="367" spans="1:2" x14ac:dyDescent="0.2">
      <c r="A367" s="18" t="s">
        <v>735</v>
      </c>
      <c r="B367" s="18" t="s">
        <v>3529</v>
      </c>
    </row>
    <row r="368" spans="1:2" x14ac:dyDescent="0.2">
      <c r="A368" s="18" t="s">
        <v>736</v>
      </c>
      <c r="B368" s="18" t="s">
        <v>3528</v>
      </c>
    </row>
    <row r="369" spans="1:2" x14ac:dyDescent="0.2">
      <c r="A369" s="18" t="s">
        <v>737</v>
      </c>
      <c r="B369" s="18" t="s">
        <v>3527</v>
      </c>
    </row>
    <row r="370" spans="1:2" x14ac:dyDescent="0.2">
      <c r="A370" s="18" t="s">
        <v>738</v>
      </c>
      <c r="B370" s="18" t="s">
        <v>3531</v>
      </c>
    </row>
    <row r="371" spans="1:2" x14ac:dyDescent="0.2">
      <c r="A371" s="18" t="s">
        <v>739</v>
      </c>
      <c r="B371" s="18" t="s">
        <v>3530</v>
      </c>
    </row>
    <row r="372" spans="1:2" x14ac:dyDescent="0.2">
      <c r="A372" s="18" t="s">
        <v>740</v>
      </c>
      <c r="B372" s="18" t="s">
        <v>3276</v>
      </c>
    </row>
    <row r="373" spans="1:2" x14ac:dyDescent="0.2">
      <c r="A373" s="18" t="s">
        <v>741</v>
      </c>
      <c r="B373" s="18" t="s">
        <v>2523</v>
      </c>
    </row>
    <row r="374" spans="1:2" x14ac:dyDescent="0.2">
      <c r="A374" s="18" t="s">
        <v>742</v>
      </c>
      <c r="B374" s="18" t="s">
        <v>2636</v>
      </c>
    </row>
    <row r="375" spans="1:2" x14ac:dyDescent="0.2">
      <c r="A375" s="18" t="s">
        <v>743</v>
      </c>
      <c r="B375" s="18" t="s">
        <v>2640</v>
      </c>
    </row>
    <row r="376" spans="1:2" x14ac:dyDescent="0.2">
      <c r="A376" s="18" t="s">
        <v>744</v>
      </c>
      <c r="B376" s="18" t="s">
        <v>2508</v>
      </c>
    </row>
    <row r="377" spans="1:2" x14ac:dyDescent="0.2">
      <c r="A377" s="18" t="s">
        <v>745</v>
      </c>
      <c r="B377" s="18" t="s">
        <v>2509</v>
      </c>
    </row>
    <row r="378" spans="1:2" x14ac:dyDescent="0.2">
      <c r="A378" s="18" t="s">
        <v>746</v>
      </c>
      <c r="B378" s="18" t="s">
        <v>2631</v>
      </c>
    </row>
    <row r="379" spans="1:2" x14ac:dyDescent="0.2">
      <c r="A379" s="18" t="s">
        <v>747</v>
      </c>
      <c r="B379" s="18" t="s">
        <v>2577</v>
      </c>
    </row>
    <row r="380" spans="1:2" x14ac:dyDescent="0.2">
      <c r="A380" s="18" t="s">
        <v>748</v>
      </c>
      <c r="B380" s="18" t="s">
        <v>2510</v>
      </c>
    </row>
    <row r="381" spans="1:2" x14ac:dyDescent="0.2">
      <c r="A381" s="18" t="s">
        <v>749</v>
      </c>
      <c r="B381" s="18" t="s">
        <v>2610</v>
      </c>
    </row>
    <row r="382" spans="1:2" x14ac:dyDescent="0.2">
      <c r="A382" s="18" t="s">
        <v>750</v>
      </c>
      <c r="B382" s="18" t="s">
        <v>2583</v>
      </c>
    </row>
    <row r="383" spans="1:2" x14ac:dyDescent="0.2">
      <c r="A383" s="18" t="s">
        <v>751</v>
      </c>
      <c r="B383" s="18" t="s">
        <v>2558</v>
      </c>
    </row>
    <row r="384" spans="1:2" x14ac:dyDescent="0.2">
      <c r="A384" s="18" t="s">
        <v>752</v>
      </c>
      <c r="B384" s="18" t="s">
        <v>2650</v>
      </c>
    </row>
    <row r="385" spans="1:2" x14ac:dyDescent="0.2">
      <c r="A385" s="18" t="s">
        <v>753</v>
      </c>
      <c r="B385" s="18" t="s">
        <v>2568</v>
      </c>
    </row>
    <row r="386" spans="1:2" x14ac:dyDescent="0.2">
      <c r="A386" s="18" t="s">
        <v>754</v>
      </c>
      <c r="B386" s="18" t="s">
        <v>2530</v>
      </c>
    </row>
    <row r="387" spans="1:2" x14ac:dyDescent="0.2">
      <c r="A387" s="18" t="s">
        <v>755</v>
      </c>
      <c r="B387" s="18" t="s">
        <v>2285</v>
      </c>
    </row>
    <row r="388" spans="1:2" x14ac:dyDescent="0.2">
      <c r="A388" s="18" t="s">
        <v>756</v>
      </c>
      <c r="B388" s="18" t="s">
        <v>2540</v>
      </c>
    </row>
    <row r="389" spans="1:2" x14ac:dyDescent="0.2">
      <c r="A389" s="18" t="s">
        <v>757</v>
      </c>
      <c r="B389" s="18" t="s">
        <v>2653</v>
      </c>
    </row>
    <row r="390" spans="1:2" x14ac:dyDescent="0.2">
      <c r="A390" s="18" t="s">
        <v>758</v>
      </c>
      <c r="B390" s="18" t="s">
        <v>2736</v>
      </c>
    </row>
    <row r="391" spans="1:2" x14ac:dyDescent="0.2">
      <c r="A391" s="18" t="s">
        <v>759</v>
      </c>
      <c r="B391" s="18" t="s">
        <v>2566</v>
      </c>
    </row>
    <row r="392" spans="1:2" x14ac:dyDescent="0.2">
      <c r="A392" s="18" t="s">
        <v>760</v>
      </c>
      <c r="B392" s="18" t="s">
        <v>2554</v>
      </c>
    </row>
    <row r="393" spans="1:2" x14ac:dyDescent="0.2">
      <c r="A393" s="18" t="s">
        <v>761</v>
      </c>
      <c r="B393" s="18" t="s">
        <v>2461</v>
      </c>
    </row>
    <row r="394" spans="1:2" x14ac:dyDescent="0.2">
      <c r="A394" s="18" t="s">
        <v>762</v>
      </c>
      <c r="B394" s="18" t="s">
        <v>2559</v>
      </c>
    </row>
    <row r="395" spans="1:2" x14ac:dyDescent="0.2">
      <c r="A395" s="18" t="s">
        <v>763</v>
      </c>
      <c r="B395" s="18" t="s">
        <v>2579</v>
      </c>
    </row>
    <row r="396" spans="1:2" x14ac:dyDescent="0.2">
      <c r="A396" s="18" t="s">
        <v>764</v>
      </c>
      <c r="B396" s="18" t="s">
        <v>2612</v>
      </c>
    </row>
    <row r="397" spans="1:2" x14ac:dyDescent="0.2">
      <c r="A397" s="18" t="s">
        <v>765</v>
      </c>
      <c r="B397" s="18" t="s">
        <v>2511</v>
      </c>
    </row>
    <row r="398" spans="1:2" x14ac:dyDescent="0.2">
      <c r="A398" s="18" t="s">
        <v>766</v>
      </c>
      <c r="B398" s="18" t="s">
        <v>2512</v>
      </c>
    </row>
    <row r="399" spans="1:2" x14ac:dyDescent="0.2">
      <c r="A399" s="18" t="s">
        <v>767</v>
      </c>
      <c r="B399" s="18" t="s">
        <v>2483</v>
      </c>
    </row>
    <row r="400" spans="1:2" x14ac:dyDescent="0.2">
      <c r="A400" s="18" t="s">
        <v>768</v>
      </c>
      <c r="B400" s="18" t="s">
        <v>2626</v>
      </c>
    </row>
    <row r="401" spans="1:2" x14ac:dyDescent="0.2">
      <c r="A401" s="18" t="s">
        <v>769</v>
      </c>
      <c r="B401" s="18" t="s">
        <v>2462</v>
      </c>
    </row>
    <row r="402" spans="1:2" x14ac:dyDescent="0.2">
      <c r="A402" s="18" t="s">
        <v>770</v>
      </c>
      <c r="B402" s="18" t="s">
        <v>2644</v>
      </c>
    </row>
    <row r="403" spans="1:2" x14ac:dyDescent="0.2">
      <c r="A403" s="18" t="s">
        <v>771</v>
      </c>
      <c r="B403" s="18" t="s">
        <v>2524</v>
      </c>
    </row>
    <row r="404" spans="1:2" x14ac:dyDescent="0.2">
      <c r="A404" s="18" t="s">
        <v>772</v>
      </c>
      <c r="B404" s="18" t="s">
        <v>2550</v>
      </c>
    </row>
    <row r="405" spans="1:2" x14ac:dyDescent="0.2">
      <c r="A405" s="18" t="s">
        <v>773</v>
      </c>
      <c r="B405" s="18" t="s">
        <v>2534</v>
      </c>
    </row>
    <row r="406" spans="1:2" x14ac:dyDescent="0.2">
      <c r="A406" s="18" t="s">
        <v>774</v>
      </c>
      <c r="B406" s="18" t="s">
        <v>2535</v>
      </c>
    </row>
    <row r="407" spans="1:2" x14ac:dyDescent="0.2">
      <c r="A407" s="18" t="s">
        <v>775</v>
      </c>
      <c r="B407" s="18" t="s">
        <v>2513</v>
      </c>
    </row>
    <row r="408" spans="1:2" x14ac:dyDescent="0.2">
      <c r="A408" s="18" t="s">
        <v>776</v>
      </c>
      <c r="B408" s="18" t="s">
        <v>2487</v>
      </c>
    </row>
    <row r="409" spans="1:2" x14ac:dyDescent="0.2">
      <c r="A409" s="18" t="s">
        <v>777</v>
      </c>
      <c r="B409" s="18" t="s">
        <v>2488</v>
      </c>
    </row>
    <row r="410" spans="1:2" x14ac:dyDescent="0.2">
      <c r="A410" s="18" t="s">
        <v>778</v>
      </c>
      <c r="B410" s="18" t="s">
        <v>2489</v>
      </c>
    </row>
    <row r="411" spans="1:2" x14ac:dyDescent="0.2">
      <c r="A411" s="18" t="s">
        <v>779</v>
      </c>
      <c r="B411" s="18" t="s">
        <v>2620</v>
      </c>
    </row>
    <row r="412" spans="1:2" x14ac:dyDescent="0.2">
      <c r="A412" s="18" t="s">
        <v>780</v>
      </c>
      <c r="B412" s="18" t="s">
        <v>2279</v>
      </c>
    </row>
    <row r="413" spans="1:2" x14ac:dyDescent="0.2">
      <c r="A413" s="18" t="s">
        <v>781</v>
      </c>
      <c r="B413" s="18" t="s">
        <v>2634</v>
      </c>
    </row>
    <row r="414" spans="1:2" x14ac:dyDescent="0.2">
      <c r="A414" s="18" t="s">
        <v>782</v>
      </c>
      <c r="B414" s="18" t="s">
        <v>2490</v>
      </c>
    </row>
    <row r="415" spans="1:2" x14ac:dyDescent="0.2">
      <c r="A415" s="18" t="s">
        <v>783</v>
      </c>
      <c r="B415" s="18" t="s">
        <v>2589</v>
      </c>
    </row>
    <row r="416" spans="1:2" x14ac:dyDescent="0.2">
      <c r="A416" s="18" t="s">
        <v>784</v>
      </c>
      <c r="B416" s="18" t="s">
        <v>2607</v>
      </c>
    </row>
    <row r="417" spans="1:2" x14ac:dyDescent="0.2">
      <c r="A417" s="18" t="s">
        <v>785</v>
      </c>
      <c r="B417" s="18" t="s">
        <v>2598</v>
      </c>
    </row>
    <row r="418" spans="1:2" x14ac:dyDescent="0.2">
      <c r="A418" s="18" t="s">
        <v>786</v>
      </c>
      <c r="B418" s="18" t="s">
        <v>2609</v>
      </c>
    </row>
    <row r="419" spans="1:2" x14ac:dyDescent="0.2">
      <c r="A419" s="18" t="s">
        <v>787</v>
      </c>
      <c r="B419" s="18" t="s">
        <v>2463</v>
      </c>
    </row>
    <row r="420" spans="1:2" x14ac:dyDescent="0.2">
      <c r="A420" s="18" t="s">
        <v>788</v>
      </c>
      <c r="B420" s="18" t="s">
        <v>2564</v>
      </c>
    </row>
    <row r="421" spans="1:2" x14ac:dyDescent="0.2">
      <c r="A421" s="18" t="s">
        <v>789</v>
      </c>
      <c r="B421" s="18" t="s">
        <v>2737</v>
      </c>
    </row>
    <row r="422" spans="1:2" x14ac:dyDescent="0.2">
      <c r="A422" s="18" t="s">
        <v>790</v>
      </c>
      <c r="B422" s="18" t="s">
        <v>2619</v>
      </c>
    </row>
    <row r="423" spans="1:2" x14ac:dyDescent="0.2">
      <c r="A423" s="18" t="s">
        <v>791</v>
      </c>
      <c r="B423" s="18" t="s">
        <v>2621</v>
      </c>
    </row>
    <row r="424" spans="1:2" x14ac:dyDescent="0.2">
      <c r="A424" s="18" t="s">
        <v>792</v>
      </c>
      <c r="B424" s="18" t="s">
        <v>2593</v>
      </c>
    </row>
    <row r="425" spans="1:2" x14ac:dyDescent="0.2">
      <c r="A425" s="18" t="s">
        <v>793</v>
      </c>
      <c r="B425" s="18" t="s">
        <v>2630</v>
      </c>
    </row>
    <row r="426" spans="1:2" x14ac:dyDescent="0.2">
      <c r="A426" s="18" t="s">
        <v>794</v>
      </c>
      <c r="B426" s="18" t="s">
        <v>2639</v>
      </c>
    </row>
    <row r="427" spans="1:2" x14ac:dyDescent="0.2">
      <c r="A427" s="18" t="s">
        <v>795</v>
      </c>
      <c r="B427" s="18" t="s">
        <v>2573</v>
      </c>
    </row>
    <row r="428" spans="1:2" x14ac:dyDescent="0.2">
      <c r="A428" s="18" t="s">
        <v>796</v>
      </c>
      <c r="B428" s="18" t="s">
        <v>2491</v>
      </c>
    </row>
    <row r="429" spans="1:2" x14ac:dyDescent="0.2">
      <c r="A429" s="18" t="s">
        <v>797</v>
      </c>
      <c r="B429" s="18" t="s">
        <v>2555</v>
      </c>
    </row>
    <row r="430" spans="1:2" x14ac:dyDescent="0.2">
      <c r="A430" s="18" t="s">
        <v>798</v>
      </c>
      <c r="B430" s="18" t="s">
        <v>2492</v>
      </c>
    </row>
    <row r="431" spans="1:2" x14ac:dyDescent="0.2">
      <c r="A431" s="18" t="s">
        <v>799</v>
      </c>
      <c r="B431" s="18" t="s">
        <v>2642</v>
      </c>
    </row>
    <row r="432" spans="1:2" x14ac:dyDescent="0.2">
      <c r="A432" s="18" t="s">
        <v>800</v>
      </c>
      <c r="B432" s="18" t="s">
        <v>2493</v>
      </c>
    </row>
    <row r="433" spans="1:2" x14ac:dyDescent="0.2">
      <c r="A433" s="18" t="s">
        <v>801</v>
      </c>
      <c r="B433" s="18" t="s">
        <v>2546</v>
      </c>
    </row>
    <row r="434" spans="1:2" x14ac:dyDescent="0.2">
      <c r="A434" s="18" t="s">
        <v>802</v>
      </c>
      <c r="B434" s="18" t="s">
        <v>2484</v>
      </c>
    </row>
    <row r="435" spans="1:2" x14ac:dyDescent="0.2">
      <c r="A435" s="18" t="s">
        <v>803</v>
      </c>
      <c r="B435" s="18" t="s">
        <v>2542</v>
      </c>
    </row>
    <row r="436" spans="1:2" x14ac:dyDescent="0.2">
      <c r="A436" s="18" t="s">
        <v>804</v>
      </c>
      <c r="B436" s="18" t="s">
        <v>2627</v>
      </c>
    </row>
    <row r="437" spans="1:2" x14ac:dyDescent="0.2">
      <c r="A437" s="18" t="s">
        <v>805</v>
      </c>
      <c r="B437" s="18" t="s">
        <v>2643</v>
      </c>
    </row>
    <row r="438" spans="1:2" x14ac:dyDescent="0.2">
      <c r="A438" s="18" t="s">
        <v>806</v>
      </c>
      <c r="B438" s="18" t="s">
        <v>2457</v>
      </c>
    </row>
    <row r="439" spans="1:2" x14ac:dyDescent="0.2">
      <c r="A439" s="18" t="s">
        <v>807</v>
      </c>
      <c r="B439" s="18" t="s">
        <v>2614</v>
      </c>
    </row>
    <row r="440" spans="1:2" x14ac:dyDescent="0.2">
      <c r="A440" s="18" t="s">
        <v>808</v>
      </c>
      <c r="B440" s="18" t="s">
        <v>2569</v>
      </c>
    </row>
    <row r="441" spans="1:2" x14ac:dyDescent="0.2">
      <c r="A441" s="18" t="s">
        <v>809</v>
      </c>
      <c r="B441" s="18" t="s">
        <v>2479</v>
      </c>
    </row>
    <row r="442" spans="1:2" x14ac:dyDescent="0.2">
      <c r="A442" s="18" t="s">
        <v>810</v>
      </c>
      <c r="B442" s="18" t="s">
        <v>2543</v>
      </c>
    </row>
    <row r="443" spans="1:2" x14ac:dyDescent="0.2">
      <c r="A443" s="18" t="s">
        <v>811</v>
      </c>
      <c r="B443" s="18" t="s">
        <v>2633</v>
      </c>
    </row>
    <row r="444" spans="1:2" x14ac:dyDescent="0.2">
      <c r="A444" s="18" t="s">
        <v>812</v>
      </c>
      <c r="B444" s="18" t="s">
        <v>2618</v>
      </c>
    </row>
    <row r="445" spans="1:2" x14ac:dyDescent="0.2">
      <c r="A445" s="18" t="s">
        <v>813</v>
      </c>
      <c r="B445" s="18" t="s">
        <v>2651</v>
      </c>
    </row>
    <row r="446" spans="1:2" x14ac:dyDescent="0.2">
      <c r="A446" s="18" t="s">
        <v>814</v>
      </c>
      <c r="B446" s="18" t="s">
        <v>2611</v>
      </c>
    </row>
    <row r="447" spans="1:2" x14ac:dyDescent="0.2">
      <c r="A447" s="18" t="s">
        <v>815</v>
      </c>
      <c r="B447" s="18" t="s">
        <v>2480</v>
      </c>
    </row>
    <row r="448" spans="1:2" x14ac:dyDescent="0.2">
      <c r="A448" s="18" t="s">
        <v>816</v>
      </c>
      <c r="B448" s="18" t="s">
        <v>2494</v>
      </c>
    </row>
    <row r="449" spans="1:2" x14ac:dyDescent="0.2">
      <c r="A449" s="18" t="s">
        <v>817</v>
      </c>
      <c r="B449" s="18" t="s">
        <v>2649</v>
      </c>
    </row>
    <row r="450" spans="1:2" x14ac:dyDescent="0.2">
      <c r="A450" s="18" t="s">
        <v>818</v>
      </c>
      <c r="B450" s="18" t="s">
        <v>2549</v>
      </c>
    </row>
    <row r="451" spans="1:2" x14ac:dyDescent="0.2">
      <c r="A451" s="18" t="s">
        <v>819</v>
      </c>
      <c r="B451" s="18" t="s">
        <v>2515</v>
      </c>
    </row>
    <row r="452" spans="1:2" x14ac:dyDescent="0.2">
      <c r="A452" s="18" t="s">
        <v>820</v>
      </c>
      <c r="B452" s="18" t="s">
        <v>2635</v>
      </c>
    </row>
    <row r="453" spans="1:2" x14ac:dyDescent="0.2">
      <c r="A453" s="18" t="s">
        <v>821</v>
      </c>
      <c r="B453" s="18" t="s">
        <v>2637</v>
      </c>
    </row>
    <row r="454" spans="1:2" x14ac:dyDescent="0.2">
      <c r="A454" s="18" t="s">
        <v>822</v>
      </c>
      <c r="B454" s="18" t="s">
        <v>2544</v>
      </c>
    </row>
    <row r="455" spans="1:2" x14ac:dyDescent="0.2">
      <c r="A455" s="18" t="s">
        <v>823</v>
      </c>
      <c r="B455" s="18" t="s">
        <v>2516</v>
      </c>
    </row>
    <row r="456" spans="1:2" x14ac:dyDescent="0.2">
      <c r="A456" s="18" t="s">
        <v>824</v>
      </c>
      <c r="B456" s="18" t="s">
        <v>2594</v>
      </c>
    </row>
    <row r="457" spans="1:2" x14ac:dyDescent="0.2">
      <c r="A457" s="18" t="s">
        <v>825</v>
      </c>
      <c r="B457" s="18" t="s">
        <v>2646</v>
      </c>
    </row>
    <row r="458" spans="1:2" x14ac:dyDescent="0.2">
      <c r="A458" s="18" t="s">
        <v>826</v>
      </c>
      <c r="B458" s="18" t="s">
        <v>2632</v>
      </c>
    </row>
    <row r="459" spans="1:2" x14ac:dyDescent="0.2">
      <c r="A459" s="18" t="s">
        <v>827</v>
      </c>
      <c r="B459" s="18" t="s">
        <v>2605</v>
      </c>
    </row>
    <row r="460" spans="1:2" x14ac:dyDescent="0.2">
      <c r="A460" s="18" t="s">
        <v>828</v>
      </c>
      <c r="B460" s="18" t="s">
        <v>2517</v>
      </c>
    </row>
    <row r="461" spans="1:2" x14ac:dyDescent="0.2">
      <c r="A461" s="18" t="s">
        <v>829</v>
      </c>
      <c r="B461" s="18" t="s">
        <v>2525</v>
      </c>
    </row>
    <row r="462" spans="1:2" x14ac:dyDescent="0.2">
      <c r="A462" s="18" t="s">
        <v>830</v>
      </c>
      <c r="B462" s="18" t="s">
        <v>2538</v>
      </c>
    </row>
    <row r="463" spans="1:2" x14ac:dyDescent="0.2">
      <c r="A463" s="18" t="s">
        <v>831</v>
      </c>
      <c r="B463" s="18" t="s">
        <v>2622</v>
      </c>
    </row>
    <row r="464" spans="1:2" x14ac:dyDescent="0.2">
      <c r="A464" s="18" t="s">
        <v>832</v>
      </c>
      <c r="B464" s="18" t="s">
        <v>2495</v>
      </c>
    </row>
    <row r="465" spans="1:2" x14ac:dyDescent="0.2">
      <c r="A465" s="18" t="s">
        <v>833</v>
      </c>
      <c r="B465" s="18" t="s">
        <v>2602</v>
      </c>
    </row>
    <row r="466" spans="1:2" x14ac:dyDescent="0.2">
      <c r="A466" s="18" t="s">
        <v>834</v>
      </c>
      <c r="B466" s="18" t="s">
        <v>2641</v>
      </c>
    </row>
    <row r="467" spans="1:2" x14ac:dyDescent="0.2">
      <c r="A467" s="18" t="s">
        <v>835</v>
      </c>
      <c r="B467" s="18" t="s">
        <v>2615</v>
      </c>
    </row>
    <row r="468" spans="1:2" x14ac:dyDescent="0.2">
      <c r="A468" s="18" t="s">
        <v>836</v>
      </c>
      <c r="B468" s="18" t="s">
        <v>2531</v>
      </c>
    </row>
    <row r="469" spans="1:2" x14ac:dyDescent="0.2">
      <c r="A469" s="18" t="s">
        <v>837</v>
      </c>
      <c r="B469" s="18" t="s">
        <v>2652</v>
      </c>
    </row>
    <row r="470" spans="1:2" x14ac:dyDescent="0.2">
      <c r="A470" s="18" t="s">
        <v>838</v>
      </c>
      <c r="B470" s="18" t="s">
        <v>2533</v>
      </c>
    </row>
    <row r="471" spans="1:2" x14ac:dyDescent="0.2">
      <c r="A471" s="18" t="s">
        <v>839</v>
      </c>
      <c r="B471" s="18" t="s">
        <v>2599</v>
      </c>
    </row>
    <row r="472" spans="1:2" x14ac:dyDescent="0.2">
      <c r="A472" s="18" t="s">
        <v>840</v>
      </c>
      <c r="B472" s="18" t="s">
        <v>2628</v>
      </c>
    </row>
    <row r="473" spans="1:2" x14ac:dyDescent="0.2">
      <c r="A473" s="18" t="s">
        <v>841</v>
      </c>
      <c r="B473" s="18" t="s">
        <v>2608</v>
      </c>
    </row>
    <row r="474" spans="1:2" x14ac:dyDescent="0.2">
      <c r="A474" s="18" t="s">
        <v>842</v>
      </c>
      <c r="B474" s="18" t="s">
        <v>2600</v>
      </c>
    </row>
    <row r="475" spans="1:2" x14ac:dyDescent="0.2">
      <c r="A475" s="18" t="s">
        <v>843</v>
      </c>
      <c r="B475" s="18" t="s">
        <v>2496</v>
      </c>
    </row>
    <row r="476" spans="1:2" x14ac:dyDescent="0.2">
      <c r="A476" s="18" t="s">
        <v>844</v>
      </c>
      <c r="B476" s="18" t="s">
        <v>2514</v>
      </c>
    </row>
    <row r="477" spans="1:2" x14ac:dyDescent="0.2">
      <c r="A477" s="18" t="s">
        <v>845</v>
      </c>
      <c r="B477" s="18" t="s">
        <v>2561</v>
      </c>
    </row>
    <row r="478" spans="1:2" x14ac:dyDescent="0.2">
      <c r="A478" s="18" t="s">
        <v>846</v>
      </c>
      <c r="B478" s="18" t="s">
        <v>2735</v>
      </c>
    </row>
    <row r="479" spans="1:2" x14ac:dyDescent="0.2">
      <c r="A479" s="18" t="s">
        <v>847</v>
      </c>
      <c r="B479" s="18" t="s">
        <v>2497</v>
      </c>
    </row>
    <row r="480" spans="1:2" x14ac:dyDescent="0.2">
      <c r="A480" s="18" t="s">
        <v>848</v>
      </c>
      <c r="B480" s="18" t="s">
        <v>2613</v>
      </c>
    </row>
    <row r="481" spans="1:2" x14ac:dyDescent="0.2">
      <c r="A481" s="18" t="s">
        <v>849</v>
      </c>
      <c r="B481" s="18" t="s">
        <v>2574</v>
      </c>
    </row>
    <row r="482" spans="1:2" x14ac:dyDescent="0.2">
      <c r="A482" s="18" t="s">
        <v>850</v>
      </c>
      <c r="B482" s="18" t="s">
        <v>2623</v>
      </c>
    </row>
    <row r="483" spans="1:2" x14ac:dyDescent="0.2">
      <c r="A483" s="18" t="s">
        <v>851</v>
      </c>
      <c r="B483" s="18" t="s">
        <v>2551</v>
      </c>
    </row>
    <row r="484" spans="1:2" x14ac:dyDescent="0.2">
      <c r="A484" s="18" t="s">
        <v>852</v>
      </c>
      <c r="B484" s="18" t="s">
        <v>2629</v>
      </c>
    </row>
    <row r="485" spans="1:2" x14ac:dyDescent="0.2">
      <c r="A485" s="18" t="s">
        <v>853</v>
      </c>
      <c r="B485" s="18" t="s">
        <v>2541</v>
      </c>
    </row>
    <row r="486" spans="1:2" x14ac:dyDescent="0.2">
      <c r="A486" s="18" t="s">
        <v>854</v>
      </c>
      <c r="B486" s="18" t="s">
        <v>2518</v>
      </c>
    </row>
    <row r="487" spans="1:2" x14ac:dyDescent="0.2">
      <c r="A487" s="18" t="s">
        <v>855</v>
      </c>
      <c r="B487" s="18" t="s">
        <v>2617</v>
      </c>
    </row>
    <row r="488" spans="1:2" x14ac:dyDescent="0.2">
      <c r="A488" s="18" t="s">
        <v>856</v>
      </c>
      <c r="B488" s="18" t="s">
        <v>2498</v>
      </c>
    </row>
    <row r="489" spans="1:2" x14ac:dyDescent="0.2">
      <c r="A489" s="18" t="s">
        <v>857</v>
      </c>
      <c r="B489" s="18" t="s">
        <v>2592</v>
      </c>
    </row>
    <row r="490" spans="1:2" x14ac:dyDescent="0.2">
      <c r="A490" s="18" t="s">
        <v>858</v>
      </c>
      <c r="B490" s="18" t="s">
        <v>2464</v>
      </c>
    </row>
    <row r="491" spans="1:2" x14ac:dyDescent="0.2">
      <c r="A491" s="18" t="s">
        <v>859</v>
      </c>
      <c r="B491" s="18" t="s">
        <v>2465</v>
      </c>
    </row>
    <row r="492" spans="1:2" x14ac:dyDescent="0.2">
      <c r="A492" s="18" t="s">
        <v>860</v>
      </c>
      <c r="B492" s="18" t="s">
        <v>2578</v>
      </c>
    </row>
    <row r="493" spans="1:2" x14ac:dyDescent="0.2">
      <c r="A493" s="18" t="s">
        <v>861</v>
      </c>
      <c r="B493" s="18" t="s">
        <v>2499</v>
      </c>
    </row>
    <row r="494" spans="1:2" x14ac:dyDescent="0.2">
      <c r="A494" s="18" t="s">
        <v>862</v>
      </c>
      <c r="B494" s="18" t="s">
        <v>2280</v>
      </c>
    </row>
    <row r="495" spans="1:2" x14ac:dyDescent="0.2">
      <c r="A495" s="18" t="s">
        <v>863</v>
      </c>
      <c r="B495" s="18" t="s">
        <v>2519</v>
      </c>
    </row>
    <row r="496" spans="1:2" x14ac:dyDescent="0.2">
      <c r="A496" s="18" t="s">
        <v>864</v>
      </c>
      <c r="B496" s="18" t="s">
        <v>2466</v>
      </c>
    </row>
    <row r="497" spans="1:2" x14ac:dyDescent="0.2">
      <c r="A497" s="18" t="s">
        <v>865</v>
      </c>
      <c r="B497" s="18" t="s">
        <v>2580</v>
      </c>
    </row>
    <row r="498" spans="1:2" x14ac:dyDescent="0.2">
      <c r="A498" s="18" t="s">
        <v>866</v>
      </c>
      <c r="B498" s="18" t="s">
        <v>2571</v>
      </c>
    </row>
    <row r="499" spans="1:2" x14ac:dyDescent="0.2">
      <c r="A499" s="18" t="s">
        <v>867</v>
      </c>
      <c r="B499" s="18" t="s">
        <v>2500</v>
      </c>
    </row>
    <row r="500" spans="1:2" x14ac:dyDescent="0.2">
      <c r="A500" s="18" t="s">
        <v>868</v>
      </c>
      <c r="B500" s="18" t="s">
        <v>2526</v>
      </c>
    </row>
    <row r="501" spans="1:2" x14ac:dyDescent="0.2">
      <c r="A501" s="18" t="s">
        <v>869</v>
      </c>
      <c r="B501" s="18" t="s">
        <v>2470</v>
      </c>
    </row>
    <row r="502" spans="1:2" x14ac:dyDescent="0.2">
      <c r="A502" s="18" t="s">
        <v>870</v>
      </c>
      <c r="B502" s="18" t="s">
        <v>2501</v>
      </c>
    </row>
    <row r="503" spans="1:2" x14ac:dyDescent="0.2">
      <c r="A503" s="18" t="s">
        <v>871</v>
      </c>
      <c r="B503" s="18" t="s">
        <v>2536</v>
      </c>
    </row>
    <row r="504" spans="1:2" x14ac:dyDescent="0.2">
      <c r="A504" s="18" t="s">
        <v>872</v>
      </c>
      <c r="B504" s="18" t="s">
        <v>2537</v>
      </c>
    </row>
    <row r="505" spans="1:2" x14ac:dyDescent="0.2">
      <c r="A505" s="18" t="s">
        <v>873</v>
      </c>
      <c r="B505" s="18" t="s">
        <v>2601</v>
      </c>
    </row>
    <row r="506" spans="1:2" x14ac:dyDescent="0.2">
      <c r="A506" s="18" t="s">
        <v>874</v>
      </c>
      <c r="B506" s="18" t="s">
        <v>2557</v>
      </c>
    </row>
    <row r="507" spans="1:2" x14ac:dyDescent="0.2">
      <c r="A507" s="18" t="s">
        <v>875</v>
      </c>
      <c r="B507" s="18" t="s">
        <v>2548</v>
      </c>
    </row>
    <row r="508" spans="1:2" x14ac:dyDescent="0.2">
      <c r="A508" s="18" t="s">
        <v>876</v>
      </c>
      <c r="B508" s="18" t="s">
        <v>2502</v>
      </c>
    </row>
    <row r="509" spans="1:2" x14ac:dyDescent="0.2">
      <c r="A509" s="18" t="s">
        <v>877</v>
      </c>
      <c r="B509" s="18" t="s">
        <v>2529</v>
      </c>
    </row>
    <row r="510" spans="1:2" x14ac:dyDescent="0.2">
      <c r="A510" s="18" t="s">
        <v>878</v>
      </c>
      <c r="B510" s="18" t="s">
        <v>2503</v>
      </c>
    </row>
    <row r="511" spans="1:2" x14ac:dyDescent="0.2">
      <c r="A511" s="18" t="s">
        <v>879</v>
      </c>
      <c r="B511" s="18" t="s">
        <v>2624</v>
      </c>
    </row>
    <row r="512" spans="1:2" x14ac:dyDescent="0.2">
      <c r="A512" s="18" t="s">
        <v>880</v>
      </c>
      <c r="B512" s="18" t="s">
        <v>2458</v>
      </c>
    </row>
    <row r="513" spans="1:2" x14ac:dyDescent="0.2">
      <c r="A513" s="18" t="s">
        <v>881</v>
      </c>
      <c r="B513" s="18" t="s">
        <v>2459</v>
      </c>
    </row>
    <row r="514" spans="1:2" x14ac:dyDescent="0.2">
      <c r="A514" s="18" t="s">
        <v>882</v>
      </c>
      <c r="B514" s="18" t="s">
        <v>2469</v>
      </c>
    </row>
    <row r="515" spans="1:2" x14ac:dyDescent="0.2">
      <c r="A515" s="18" t="s">
        <v>883</v>
      </c>
      <c r="B515" s="18" t="s">
        <v>2575</v>
      </c>
    </row>
    <row r="516" spans="1:2" x14ac:dyDescent="0.2">
      <c r="A516" s="18" t="s">
        <v>884</v>
      </c>
      <c r="B516" s="18" t="s">
        <v>2570</v>
      </c>
    </row>
    <row r="517" spans="1:2" x14ac:dyDescent="0.2">
      <c r="A517" s="18" t="s">
        <v>885</v>
      </c>
      <c r="B517" s="18" t="s">
        <v>2581</v>
      </c>
    </row>
    <row r="518" spans="1:2" x14ac:dyDescent="0.2">
      <c r="A518" s="18" t="s">
        <v>886</v>
      </c>
      <c r="B518" s="18" t="s">
        <v>2563</v>
      </c>
    </row>
    <row r="519" spans="1:2" x14ac:dyDescent="0.2">
      <c r="A519" s="18" t="s">
        <v>887</v>
      </c>
      <c r="B519" s="18" t="s">
        <v>2567</v>
      </c>
    </row>
    <row r="520" spans="1:2" x14ac:dyDescent="0.2">
      <c r="A520" s="18" t="s">
        <v>888</v>
      </c>
      <c r="B520" s="18" t="s">
        <v>2504</v>
      </c>
    </row>
    <row r="521" spans="1:2" x14ac:dyDescent="0.2">
      <c r="A521" s="18" t="s">
        <v>889</v>
      </c>
      <c r="B521" s="18" t="s">
        <v>2527</v>
      </c>
    </row>
    <row r="522" spans="1:2" x14ac:dyDescent="0.2">
      <c r="A522" s="18" t="s">
        <v>890</v>
      </c>
      <c r="B522" s="18" t="s">
        <v>2576</v>
      </c>
    </row>
    <row r="523" spans="1:2" x14ac:dyDescent="0.2">
      <c r="A523" s="18" t="s">
        <v>891</v>
      </c>
      <c r="B523" s="18" t="s">
        <v>2616</v>
      </c>
    </row>
    <row r="524" spans="1:2" x14ac:dyDescent="0.2">
      <c r="A524" s="18" t="s">
        <v>892</v>
      </c>
      <c r="B524" s="18" t="s">
        <v>2606</v>
      </c>
    </row>
    <row r="525" spans="1:2" x14ac:dyDescent="0.2">
      <c r="A525" s="18" t="s">
        <v>893</v>
      </c>
      <c r="B525" s="18" t="s">
        <v>2520</v>
      </c>
    </row>
    <row r="526" spans="1:2" x14ac:dyDescent="0.2">
      <c r="A526" s="18" t="s">
        <v>894</v>
      </c>
      <c r="B526" s="18" t="s">
        <v>2521</v>
      </c>
    </row>
    <row r="527" spans="1:2" x14ac:dyDescent="0.2">
      <c r="A527" s="18" t="s">
        <v>895</v>
      </c>
      <c r="B527" s="18" t="s">
        <v>2582</v>
      </c>
    </row>
    <row r="528" spans="1:2" x14ac:dyDescent="0.2">
      <c r="A528" s="18" t="s">
        <v>896</v>
      </c>
      <c r="B528" s="18" t="s">
        <v>2485</v>
      </c>
    </row>
    <row r="529" spans="1:2" x14ac:dyDescent="0.2">
      <c r="A529" s="18" t="s">
        <v>897</v>
      </c>
      <c r="B529" s="18" t="s">
        <v>2545</v>
      </c>
    </row>
    <row r="530" spans="1:2" x14ac:dyDescent="0.2">
      <c r="A530" s="18" t="s">
        <v>898</v>
      </c>
      <c r="B530" s="18" t="s">
        <v>2281</v>
      </c>
    </row>
    <row r="531" spans="1:2" x14ac:dyDescent="0.2">
      <c r="A531" s="18" t="s">
        <v>899</v>
      </c>
      <c r="B531" s="18" t="s">
        <v>2486</v>
      </c>
    </row>
    <row r="532" spans="1:2" x14ac:dyDescent="0.2">
      <c r="A532" s="18" t="s">
        <v>900</v>
      </c>
      <c r="B532" s="18" t="s">
        <v>2460</v>
      </c>
    </row>
    <row r="533" spans="1:2" x14ac:dyDescent="0.2">
      <c r="A533" s="18" t="s">
        <v>901</v>
      </c>
      <c r="B533" s="18" t="s">
        <v>2556</v>
      </c>
    </row>
    <row r="534" spans="1:2" x14ac:dyDescent="0.2">
      <c r="A534" s="18" t="s">
        <v>902</v>
      </c>
      <c r="B534" s="18" t="s">
        <v>2645</v>
      </c>
    </row>
    <row r="535" spans="1:2" x14ac:dyDescent="0.2">
      <c r="A535" s="18" t="s">
        <v>903</v>
      </c>
      <c r="B535" s="18" t="s">
        <v>2552</v>
      </c>
    </row>
    <row r="536" spans="1:2" x14ac:dyDescent="0.2">
      <c r="A536" s="18" t="s">
        <v>904</v>
      </c>
      <c r="B536" s="18" t="s">
        <v>2505</v>
      </c>
    </row>
    <row r="537" spans="1:2" x14ac:dyDescent="0.2">
      <c r="A537" s="18" t="s">
        <v>905</v>
      </c>
      <c r="B537" s="18" t="s">
        <v>2565</v>
      </c>
    </row>
    <row r="538" spans="1:2" x14ac:dyDescent="0.2">
      <c r="A538" s="18" t="s">
        <v>906</v>
      </c>
      <c r="B538" s="18" t="s">
        <v>2481</v>
      </c>
    </row>
    <row r="539" spans="1:2" x14ac:dyDescent="0.2">
      <c r="A539" s="18" t="s">
        <v>907</v>
      </c>
      <c r="B539" s="18" t="s">
        <v>2282</v>
      </c>
    </row>
    <row r="540" spans="1:2" x14ac:dyDescent="0.2">
      <c r="A540" s="18" t="s">
        <v>908</v>
      </c>
      <c r="B540" s="18" t="s">
        <v>2553</v>
      </c>
    </row>
    <row r="541" spans="1:2" x14ac:dyDescent="0.2">
      <c r="A541" s="18" t="s">
        <v>909</v>
      </c>
      <c r="B541" s="18" t="s">
        <v>2547</v>
      </c>
    </row>
    <row r="542" spans="1:2" x14ac:dyDescent="0.2">
      <c r="A542" s="18" t="s">
        <v>910</v>
      </c>
      <c r="B542" s="18" t="s">
        <v>2278</v>
      </c>
    </row>
    <row r="543" spans="1:2" x14ac:dyDescent="0.2">
      <c r="A543" s="18" t="s">
        <v>911</v>
      </c>
      <c r="B543" s="18" t="s">
        <v>2647</v>
      </c>
    </row>
    <row r="544" spans="1:2" x14ac:dyDescent="0.2">
      <c r="A544" s="18" t="s">
        <v>912</v>
      </c>
      <c r="B544" s="18" t="s">
        <v>2283</v>
      </c>
    </row>
    <row r="545" spans="1:2" x14ac:dyDescent="0.2">
      <c r="A545" s="18" t="s">
        <v>913</v>
      </c>
      <c r="B545" s="18" t="s">
        <v>2506</v>
      </c>
    </row>
    <row r="546" spans="1:2" x14ac:dyDescent="0.2">
      <c r="A546" s="18" t="s">
        <v>914</v>
      </c>
      <c r="B546" s="18" t="s">
        <v>2738</v>
      </c>
    </row>
    <row r="547" spans="1:2" x14ac:dyDescent="0.2">
      <c r="A547" s="18" t="s">
        <v>915</v>
      </c>
      <c r="B547" s="18" t="s">
        <v>2532</v>
      </c>
    </row>
    <row r="548" spans="1:2" x14ac:dyDescent="0.2">
      <c r="A548" s="18" t="s">
        <v>916</v>
      </c>
      <c r="B548" s="18" t="s">
        <v>2603</v>
      </c>
    </row>
    <row r="549" spans="1:2" x14ac:dyDescent="0.2">
      <c r="A549" s="18" t="s">
        <v>917</v>
      </c>
      <c r="B549" s="18" t="s">
        <v>2522</v>
      </c>
    </row>
    <row r="550" spans="1:2" x14ac:dyDescent="0.2">
      <c r="A550" s="18" t="s">
        <v>918</v>
      </c>
      <c r="B550" s="18" t="s">
        <v>2562</v>
      </c>
    </row>
    <row r="551" spans="1:2" x14ac:dyDescent="0.2">
      <c r="A551" s="18" t="s">
        <v>919</v>
      </c>
      <c r="B551" s="18" t="s">
        <v>2604</v>
      </c>
    </row>
    <row r="552" spans="1:2" x14ac:dyDescent="0.2">
      <c r="A552" s="18" t="s">
        <v>920</v>
      </c>
      <c r="B552" s="18" t="s">
        <v>2648</v>
      </c>
    </row>
    <row r="553" spans="1:2" x14ac:dyDescent="0.2">
      <c r="A553" s="18" t="s">
        <v>921</v>
      </c>
      <c r="B553" s="18" t="s">
        <v>2638</v>
      </c>
    </row>
    <row r="554" spans="1:2" x14ac:dyDescent="0.2">
      <c r="A554" s="18" t="s">
        <v>922</v>
      </c>
      <c r="B554" s="18" t="s">
        <v>2507</v>
      </c>
    </row>
    <row r="555" spans="1:2" x14ac:dyDescent="0.2">
      <c r="A555" s="18" t="s">
        <v>923</v>
      </c>
      <c r="B555" s="18" t="s">
        <v>2284</v>
      </c>
    </row>
    <row r="556" spans="1:2" x14ac:dyDescent="0.2">
      <c r="A556" s="18" t="s">
        <v>924</v>
      </c>
      <c r="B556" s="18" t="s">
        <v>2528</v>
      </c>
    </row>
    <row r="557" spans="1:2" x14ac:dyDescent="0.2">
      <c r="A557" s="18" t="s">
        <v>925</v>
      </c>
      <c r="B557" s="18" t="s">
        <v>2572</v>
      </c>
    </row>
    <row r="558" spans="1:2" x14ac:dyDescent="0.2">
      <c r="A558" s="18" t="s">
        <v>926</v>
      </c>
      <c r="B558" s="18" t="s">
        <v>2482</v>
      </c>
    </row>
    <row r="559" spans="1:2" x14ac:dyDescent="0.2">
      <c r="A559" s="18" t="s">
        <v>927</v>
      </c>
      <c r="B559" s="18" t="s">
        <v>2625</v>
      </c>
    </row>
    <row r="560" spans="1:2" x14ac:dyDescent="0.2">
      <c r="A560" s="18" t="s">
        <v>928</v>
      </c>
      <c r="B560" s="18" t="s">
        <v>2703</v>
      </c>
    </row>
    <row r="561" spans="1:2" x14ac:dyDescent="0.2">
      <c r="A561" s="18" t="s">
        <v>929</v>
      </c>
      <c r="B561" s="18" t="s">
        <v>2690</v>
      </c>
    </row>
    <row r="562" spans="1:2" x14ac:dyDescent="0.2">
      <c r="A562" s="18" t="s">
        <v>930</v>
      </c>
      <c r="B562" s="18" t="s">
        <v>2696</v>
      </c>
    </row>
    <row r="563" spans="1:2" x14ac:dyDescent="0.2">
      <c r="A563" s="18" t="s">
        <v>931</v>
      </c>
      <c r="B563" s="18" t="s">
        <v>2691</v>
      </c>
    </row>
    <row r="564" spans="1:2" x14ac:dyDescent="0.2">
      <c r="A564" s="18" t="s">
        <v>932</v>
      </c>
      <c r="B564" s="18" t="s">
        <v>2694</v>
      </c>
    </row>
    <row r="565" spans="1:2" x14ac:dyDescent="0.2">
      <c r="A565" s="18" t="s">
        <v>933</v>
      </c>
      <c r="B565" s="18" t="s">
        <v>2704</v>
      </c>
    </row>
    <row r="566" spans="1:2" x14ac:dyDescent="0.2">
      <c r="A566" s="18" t="s">
        <v>934</v>
      </c>
      <c r="B566" s="18" t="s">
        <v>2713</v>
      </c>
    </row>
    <row r="567" spans="1:2" x14ac:dyDescent="0.2">
      <c r="A567" s="18" t="s">
        <v>935</v>
      </c>
      <c r="B567" s="18" t="s">
        <v>2715</v>
      </c>
    </row>
    <row r="568" spans="1:2" x14ac:dyDescent="0.2">
      <c r="A568" s="18" t="s">
        <v>936</v>
      </c>
      <c r="B568" s="18" t="s">
        <v>2706</v>
      </c>
    </row>
    <row r="569" spans="1:2" x14ac:dyDescent="0.2">
      <c r="A569" s="18" t="s">
        <v>937</v>
      </c>
      <c r="B569" s="18" t="s">
        <v>2714</v>
      </c>
    </row>
    <row r="570" spans="1:2" x14ac:dyDescent="0.2">
      <c r="A570" s="18" t="s">
        <v>938</v>
      </c>
      <c r="B570" s="18" t="s">
        <v>2702</v>
      </c>
    </row>
    <row r="571" spans="1:2" x14ac:dyDescent="0.2">
      <c r="A571" s="18" t="s">
        <v>939</v>
      </c>
      <c r="B571" s="18" t="s">
        <v>2688</v>
      </c>
    </row>
    <row r="572" spans="1:2" x14ac:dyDescent="0.2">
      <c r="A572" s="18" t="s">
        <v>940</v>
      </c>
      <c r="B572" s="18" t="s">
        <v>2697</v>
      </c>
    </row>
    <row r="573" spans="1:2" x14ac:dyDescent="0.2">
      <c r="A573" s="18" t="s">
        <v>941</v>
      </c>
      <c r="B573" s="18" t="s">
        <v>2700</v>
      </c>
    </row>
    <row r="574" spans="1:2" x14ac:dyDescent="0.2">
      <c r="A574" s="18" t="s">
        <v>942</v>
      </c>
      <c r="B574" s="18" t="s">
        <v>2692</v>
      </c>
    </row>
    <row r="575" spans="1:2" x14ac:dyDescent="0.2">
      <c r="A575" s="18" t="s">
        <v>943</v>
      </c>
      <c r="B575" s="18" t="s">
        <v>2699</v>
      </c>
    </row>
    <row r="576" spans="1:2" x14ac:dyDescent="0.2">
      <c r="A576" s="18" t="s">
        <v>944</v>
      </c>
      <c r="B576" s="18" t="s">
        <v>2705</v>
      </c>
    </row>
    <row r="577" spans="1:2" x14ac:dyDescent="0.2">
      <c r="A577" s="18" t="s">
        <v>945</v>
      </c>
      <c r="B577" s="18" t="s">
        <v>2698</v>
      </c>
    </row>
    <row r="578" spans="1:2" x14ac:dyDescent="0.2">
      <c r="A578" s="18" t="s">
        <v>946</v>
      </c>
      <c r="B578" s="18" t="s">
        <v>2716</v>
      </c>
    </row>
    <row r="579" spans="1:2" x14ac:dyDescent="0.2">
      <c r="A579" s="18" t="s">
        <v>947</v>
      </c>
      <c r="B579" s="18" t="s">
        <v>2689</v>
      </c>
    </row>
    <row r="580" spans="1:2" x14ac:dyDescent="0.2">
      <c r="A580" s="18" t="s">
        <v>948</v>
      </c>
      <c r="B580" s="18" t="s">
        <v>2693</v>
      </c>
    </row>
    <row r="581" spans="1:2" x14ac:dyDescent="0.2">
      <c r="A581" s="18" t="s">
        <v>949</v>
      </c>
      <c r="B581" s="18" t="s">
        <v>2669</v>
      </c>
    </row>
    <row r="582" spans="1:2" x14ac:dyDescent="0.2">
      <c r="A582" s="18" t="s">
        <v>950</v>
      </c>
      <c r="B582" s="18" t="s">
        <v>2676</v>
      </c>
    </row>
    <row r="583" spans="1:2" x14ac:dyDescent="0.2">
      <c r="A583" s="18" t="s">
        <v>951</v>
      </c>
      <c r="B583" s="18" t="s">
        <v>2677</v>
      </c>
    </row>
    <row r="584" spans="1:2" x14ac:dyDescent="0.2">
      <c r="A584" s="18" t="s">
        <v>952</v>
      </c>
      <c r="B584" s="18" t="s">
        <v>2678</v>
      </c>
    </row>
    <row r="585" spans="1:2" x14ac:dyDescent="0.2">
      <c r="A585" s="18" t="s">
        <v>953</v>
      </c>
      <c r="B585" s="18" t="s">
        <v>2679</v>
      </c>
    </row>
    <row r="586" spans="1:2" x14ac:dyDescent="0.2">
      <c r="A586" s="18" t="s">
        <v>954</v>
      </c>
      <c r="B586" s="18" t="s">
        <v>2680</v>
      </c>
    </row>
    <row r="587" spans="1:2" x14ac:dyDescent="0.2">
      <c r="A587" s="18" t="s">
        <v>955</v>
      </c>
      <c r="B587" s="18" t="s">
        <v>2681</v>
      </c>
    </row>
    <row r="588" spans="1:2" x14ac:dyDescent="0.2">
      <c r="A588" s="18" t="s">
        <v>956</v>
      </c>
      <c r="B588" s="18" t="s">
        <v>2682</v>
      </c>
    </row>
    <row r="589" spans="1:2" x14ac:dyDescent="0.2">
      <c r="A589" s="18" t="s">
        <v>957</v>
      </c>
      <c r="B589" s="18" t="s">
        <v>2670</v>
      </c>
    </row>
    <row r="590" spans="1:2" x14ac:dyDescent="0.2">
      <c r="A590" s="18" t="s">
        <v>958</v>
      </c>
      <c r="B590" s="18" t="s">
        <v>2695</v>
      </c>
    </row>
    <row r="591" spans="1:2" x14ac:dyDescent="0.2">
      <c r="A591" s="18" t="s">
        <v>959</v>
      </c>
      <c r="B591" s="18" t="s">
        <v>2683</v>
      </c>
    </row>
    <row r="592" spans="1:2" x14ac:dyDescent="0.2">
      <c r="A592" s="18" t="s">
        <v>960</v>
      </c>
      <c r="B592" s="18" t="s">
        <v>2684</v>
      </c>
    </row>
    <row r="593" spans="1:2" x14ac:dyDescent="0.2">
      <c r="A593" s="18" t="s">
        <v>961</v>
      </c>
      <c r="B593" s="18" t="s">
        <v>2685</v>
      </c>
    </row>
    <row r="594" spans="1:2" x14ac:dyDescent="0.2">
      <c r="A594" s="18" t="s">
        <v>962</v>
      </c>
      <c r="B594" s="18" t="s">
        <v>2686</v>
      </c>
    </row>
    <row r="595" spans="1:2" x14ac:dyDescent="0.2">
      <c r="A595" s="18" t="s">
        <v>963</v>
      </c>
      <c r="B595" s="18" t="s">
        <v>2687</v>
      </c>
    </row>
    <row r="596" spans="1:2" x14ac:dyDescent="0.2">
      <c r="A596" s="18" t="s">
        <v>964</v>
      </c>
      <c r="B596" s="18" t="s">
        <v>2671</v>
      </c>
    </row>
    <row r="597" spans="1:2" x14ac:dyDescent="0.2">
      <c r="A597" s="18" t="s">
        <v>965</v>
      </c>
      <c r="B597" s="18" t="s">
        <v>2672</v>
      </c>
    </row>
    <row r="598" spans="1:2" x14ac:dyDescent="0.2">
      <c r="A598" s="18" t="s">
        <v>966</v>
      </c>
      <c r="B598" s="18" t="s">
        <v>2673</v>
      </c>
    </row>
    <row r="599" spans="1:2" x14ac:dyDescent="0.2">
      <c r="A599" s="18" t="s">
        <v>967</v>
      </c>
      <c r="B599" s="18" t="s">
        <v>2674</v>
      </c>
    </row>
    <row r="600" spans="1:2" x14ac:dyDescent="0.2">
      <c r="A600" s="18" t="s">
        <v>968</v>
      </c>
      <c r="B600" s="18" t="s">
        <v>2675</v>
      </c>
    </row>
    <row r="601" spans="1:2" x14ac:dyDescent="0.2">
      <c r="A601" s="18" t="s">
        <v>969</v>
      </c>
      <c r="B601" s="18" t="s">
        <v>2289</v>
      </c>
    </row>
    <row r="602" spans="1:2" x14ac:dyDescent="0.2">
      <c r="A602" s="18" t="s">
        <v>970</v>
      </c>
      <c r="B602" s="18" t="s">
        <v>2585</v>
      </c>
    </row>
    <row r="603" spans="1:2" x14ac:dyDescent="0.2">
      <c r="A603" s="18" t="s">
        <v>971</v>
      </c>
      <c r="B603" s="18" t="s">
        <v>2586</v>
      </c>
    </row>
    <row r="604" spans="1:2" x14ac:dyDescent="0.2">
      <c r="A604" s="18" t="s">
        <v>972</v>
      </c>
      <c r="B604" s="18" t="s">
        <v>2597</v>
      </c>
    </row>
    <row r="605" spans="1:2" x14ac:dyDescent="0.2">
      <c r="A605" s="18" t="s">
        <v>973</v>
      </c>
      <c r="B605" s="18" t="s">
        <v>2258</v>
      </c>
    </row>
    <row r="606" spans="1:2" x14ac:dyDescent="0.2">
      <c r="A606" s="18" t="s">
        <v>974</v>
      </c>
      <c r="B606" s="18" t="s">
        <v>2286</v>
      </c>
    </row>
    <row r="607" spans="1:2" x14ac:dyDescent="0.2">
      <c r="A607" s="18" t="s">
        <v>975</v>
      </c>
      <c r="B607" s="18" t="s">
        <v>2587</v>
      </c>
    </row>
    <row r="608" spans="1:2" x14ac:dyDescent="0.2">
      <c r="A608" s="18" t="s">
        <v>976</v>
      </c>
      <c r="B608" s="18" t="s">
        <v>2259</v>
      </c>
    </row>
    <row r="609" spans="1:2" x14ac:dyDescent="0.2">
      <c r="A609" s="18" t="s">
        <v>977</v>
      </c>
      <c r="B609" s="18" t="s">
        <v>2293</v>
      </c>
    </row>
    <row r="610" spans="1:2" x14ac:dyDescent="0.2">
      <c r="A610" s="18" t="s">
        <v>978</v>
      </c>
      <c r="B610" s="18" t="s">
        <v>2276</v>
      </c>
    </row>
    <row r="611" spans="1:2" x14ac:dyDescent="0.2">
      <c r="A611" s="18" t="s">
        <v>979</v>
      </c>
      <c r="B611" s="18" t="s">
        <v>2299</v>
      </c>
    </row>
    <row r="612" spans="1:2" x14ac:dyDescent="0.2">
      <c r="A612" s="18" t="s">
        <v>980</v>
      </c>
      <c r="B612" s="18" t="s">
        <v>2300</v>
      </c>
    </row>
    <row r="613" spans="1:2" x14ac:dyDescent="0.2">
      <c r="A613" s="18" t="s">
        <v>981</v>
      </c>
      <c r="B613" s="18" t="s">
        <v>2287</v>
      </c>
    </row>
    <row r="614" spans="1:2" x14ac:dyDescent="0.2">
      <c r="A614" s="18" t="s">
        <v>982</v>
      </c>
      <c r="B614" s="18" t="s">
        <v>2277</v>
      </c>
    </row>
    <row r="615" spans="1:2" x14ac:dyDescent="0.2">
      <c r="A615" s="18" t="s">
        <v>983</v>
      </c>
      <c r="B615" s="18" t="s">
        <v>2274</v>
      </c>
    </row>
    <row r="616" spans="1:2" x14ac:dyDescent="0.2">
      <c r="A616" s="18" t="s">
        <v>984</v>
      </c>
      <c r="B616" s="18" t="s">
        <v>2298</v>
      </c>
    </row>
    <row r="617" spans="1:2" x14ac:dyDescent="0.2">
      <c r="A617" s="18" t="s">
        <v>985</v>
      </c>
      <c r="B617" s="18" t="s">
        <v>2590</v>
      </c>
    </row>
    <row r="618" spans="1:2" x14ac:dyDescent="0.2">
      <c r="A618" s="18" t="s">
        <v>986</v>
      </c>
      <c r="B618" s="18" t="s">
        <v>2295</v>
      </c>
    </row>
    <row r="619" spans="1:2" x14ac:dyDescent="0.2">
      <c r="A619" s="18" t="s">
        <v>987</v>
      </c>
      <c r="B619" s="18" t="s">
        <v>2296</v>
      </c>
    </row>
    <row r="620" spans="1:2" x14ac:dyDescent="0.2">
      <c r="A620" s="18" t="s">
        <v>988</v>
      </c>
      <c r="B620" s="18" t="s">
        <v>2288</v>
      </c>
    </row>
    <row r="621" spans="1:2" x14ac:dyDescent="0.2">
      <c r="A621" s="18" t="s">
        <v>989</v>
      </c>
      <c r="B621" s="18" t="s">
        <v>2297</v>
      </c>
    </row>
    <row r="622" spans="1:2" x14ac:dyDescent="0.2">
      <c r="A622" s="18" t="s">
        <v>990</v>
      </c>
      <c r="B622" s="18" t="s">
        <v>2588</v>
      </c>
    </row>
    <row r="623" spans="1:2" x14ac:dyDescent="0.2">
      <c r="A623" s="18" t="s">
        <v>991</v>
      </c>
      <c r="B623" s="18" t="s">
        <v>2294</v>
      </c>
    </row>
    <row r="624" spans="1:2" x14ac:dyDescent="0.2">
      <c r="A624" s="18" t="s">
        <v>992</v>
      </c>
      <c r="B624" s="18" t="s">
        <v>2291</v>
      </c>
    </row>
    <row r="625" spans="1:2" x14ac:dyDescent="0.2">
      <c r="A625" s="18" t="s">
        <v>993</v>
      </c>
      <c r="B625" s="18" t="s">
        <v>2292</v>
      </c>
    </row>
    <row r="626" spans="1:2" x14ac:dyDescent="0.2">
      <c r="A626" s="18" t="s">
        <v>994</v>
      </c>
      <c r="B626" s="18" t="s">
        <v>2260</v>
      </c>
    </row>
    <row r="627" spans="1:2" x14ac:dyDescent="0.2">
      <c r="A627" s="18" t="s">
        <v>995</v>
      </c>
      <c r="B627" s="18" t="s">
        <v>2290</v>
      </c>
    </row>
    <row r="628" spans="1:2" x14ac:dyDescent="0.2">
      <c r="A628" s="18" t="s">
        <v>996</v>
      </c>
      <c r="B628" s="18" t="s">
        <v>2591</v>
      </c>
    </row>
    <row r="629" spans="1:2" x14ac:dyDescent="0.2">
      <c r="A629" s="18" t="s">
        <v>997</v>
      </c>
      <c r="B629" s="18" t="s">
        <v>2584</v>
      </c>
    </row>
    <row r="630" spans="1:2" x14ac:dyDescent="0.2">
      <c r="A630" s="18" t="s">
        <v>998</v>
      </c>
      <c r="B630" s="18" t="s">
        <v>2275</v>
      </c>
    </row>
    <row r="631" spans="1:2" x14ac:dyDescent="0.2">
      <c r="A631" s="18" t="s">
        <v>999</v>
      </c>
      <c r="B631" s="18" t="s">
        <v>2596</v>
      </c>
    </row>
    <row r="632" spans="1:2" x14ac:dyDescent="0.2">
      <c r="A632" s="18" t="s">
        <v>1000</v>
      </c>
      <c r="B632" s="18" t="s">
        <v>2595</v>
      </c>
    </row>
    <row r="633" spans="1:2" x14ac:dyDescent="0.2">
      <c r="A633" s="18" t="s">
        <v>1001</v>
      </c>
      <c r="B633" s="18" t="s">
        <v>2273</v>
      </c>
    </row>
    <row r="634" spans="1:2" x14ac:dyDescent="0.2">
      <c r="A634" s="18" t="s">
        <v>1002</v>
      </c>
      <c r="B634" s="18" t="s">
        <v>2240</v>
      </c>
    </row>
    <row r="635" spans="1:2" x14ac:dyDescent="0.2">
      <c r="A635" s="18" t="s">
        <v>1003</v>
      </c>
      <c r="B635" s="18" t="s">
        <v>2213</v>
      </c>
    </row>
    <row r="636" spans="1:2" x14ac:dyDescent="0.2">
      <c r="A636" s="18" t="s">
        <v>1004</v>
      </c>
      <c r="B636" s="18" t="s">
        <v>2233</v>
      </c>
    </row>
    <row r="637" spans="1:2" x14ac:dyDescent="0.2">
      <c r="A637" s="18" t="s">
        <v>1005</v>
      </c>
      <c r="B637" s="18" t="s">
        <v>2214</v>
      </c>
    </row>
    <row r="638" spans="1:2" x14ac:dyDescent="0.2">
      <c r="A638" s="18" t="s">
        <v>1006</v>
      </c>
      <c r="B638" s="18" t="s">
        <v>2247</v>
      </c>
    </row>
    <row r="639" spans="1:2" x14ac:dyDescent="0.2">
      <c r="A639" s="18" t="s">
        <v>1007</v>
      </c>
      <c r="B639" s="18" t="s">
        <v>2215</v>
      </c>
    </row>
    <row r="640" spans="1:2" x14ac:dyDescent="0.2">
      <c r="A640" s="18" t="s">
        <v>1008</v>
      </c>
      <c r="B640" s="18" t="s">
        <v>2239</v>
      </c>
    </row>
    <row r="641" spans="1:2" x14ac:dyDescent="0.2">
      <c r="A641" s="18" t="s">
        <v>1009</v>
      </c>
      <c r="B641" s="18" t="s">
        <v>2216</v>
      </c>
    </row>
    <row r="642" spans="1:2" x14ac:dyDescent="0.2">
      <c r="A642" s="18" t="s">
        <v>1010</v>
      </c>
      <c r="B642" s="18" t="s">
        <v>2228</v>
      </c>
    </row>
    <row r="643" spans="1:2" x14ac:dyDescent="0.2">
      <c r="A643" s="18" t="s">
        <v>1011</v>
      </c>
      <c r="B643" s="18" t="s">
        <v>2244</v>
      </c>
    </row>
    <row r="644" spans="1:2" x14ac:dyDescent="0.2">
      <c r="A644" s="18" t="s">
        <v>1012</v>
      </c>
      <c r="B644" s="18" t="s">
        <v>2245</v>
      </c>
    </row>
    <row r="645" spans="1:2" x14ac:dyDescent="0.2">
      <c r="A645" s="18" t="s">
        <v>1013</v>
      </c>
      <c r="B645" s="18" t="s">
        <v>2217</v>
      </c>
    </row>
    <row r="646" spans="1:2" x14ac:dyDescent="0.2">
      <c r="A646" s="18" t="s">
        <v>1014</v>
      </c>
      <c r="B646" s="18" t="s">
        <v>2237</v>
      </c>
    </row>
    <row r="647" spans="1:2" x14ac:dyDescent="0.2">
      <c r="A647" s="18" t="s">
        <v>1015</v>
      </c>
      <c r="B647" s="18" t="s">
        <v>2242</v>
      </c>
    </row>
    <row r="648" spans="1:2" x14ac:dyDescent="0.2">
      <c r="A648" s="18" t="s">
        <v>1016</v>
      </c>
      <c r="B648" s="18" t="s">
        <v>2243</v>
      </c>
    </row>
    <row r="649" spans="1:2" x14ac:dyDescent="0.2">
      <c r="A649" s="18" t="s">
        <v>1017</v>
      </c>
      <c r="B649" s="18" t="s">
        <v>2234</v>
      </c>
    </row>
    <row r="650" spans="1:2" x14ac:dyDescent="0.2">
      <c r="A650" s="18" t="s">
        <v>1018</v>
      </c>
      <c r="B650" s="18" t="s">
        <v>2218</v>
      </c>
    </row>
    <row r="651" spans="1:2" x14ac:dyDescent="0.2">
      <c r="A651" s="18" t="s">
        <v>1019</v>
      </c>
      <c r="B651" s="18" t="s">
        <v>2219</v>
      </c>
    </row>
    <row r="652" spans="1:2" x14ac:dyDescent="0.2">
      <c r="A652" s="18" t="s">
        <v>1020</v>
      </c>
      <c r="B652" s="18" t="s">
        <v>2230</v>
      </c>
    </row>
    <row r="653" spans="1:2" x14ac:dyDescent="0.2">
      <c r="A653" s="18" t="s">
        <v>1021</v>
      </c>
      <c r="B653" s="18" t="s">
        <v>2220</v>
      </c>
    </row>
    <row r="654" spans="1:2" x14ac:dyDescent="0.2">
      <c r="A654" s="18" t="s">
        <v>1022</v>
      </c>
      <c r="B654" s="18" t="s">
        <v>2221</v>
      </c>
    </row>
    <row r="655" spans="1:2" x14ac:dyDescent="0.2">
      <c r="A655" s="18" t="s">
        <v>1023</v>
      </c>
      <c r="B655" s="18" t="s">
        <v>2229</v>
      </c>
    </row>
    <row r="656" spans="1:2" x14ac:dyDescent="0.2">
      <c r="A656" s="18" t="s">
        <v>1024</v>
      </c>
      <c r="B656" s="18" t="s">
        <v>2238</v>
      </c>
    </row>
    <row r="657" spans="1:2" x14ac:dyDescent="0.2">
      <c r="A657" s="18" t="s">
        <v>1025</v>
      </c>
      <c r="B657" s="18" t="s">
        <v>2241</v>
      </c>
    </row>
    <row r="658" spans="1:2" x14ac:dyDescent="0.2">
      <c r="A658" s="18" t="s">
        <v>1026</v>
      </c>
      <c r="B658" s="18" t="s">
        <v>2222</v>
      </c>
    </row>
    <row r="659" spans="1:2" x14ac:dyDescent="0.2">
      <c r="A659" s="18" t="s">
        <v>1027</v>
      </c>
      <c r="B659" s="18" t="s">
        <v>2250</v>
      </c>
    </row>
    <row r="660" spans="1:2" x14ac:dyDescent="0.2">
      <c r="A660" s="18" t="s">
        <v>1028</v>
      </c>
      <c r="B660" s="18" t="s">
        <v>2236</v>
      </c>
    </row>
    <row r="661" spans="1:2" x14ac:dyDescent="0.2">
      <c r="A661" s="18" t="s">
        <v>1029</v>
      </c>
      <c r="B661" s="18" t="s">
        <v>2231</v>
      </c>
    </row>
    <row r="662" spans="1:2" x14ac:dyDescent="0.2">
      <c r="A662" s="18" t="s">
        <v>1030</v>
      </c>
      <c r="B662" s="18" t="s">
        <v>2223</v>
      </c>
    </row>
    <row r="663" spans="1:2" x14ac:dyDescent="0.2">
      <c r="A663" s="18" t="s">
        <v>1031</v>
      </c>
      <c r="B663" s="18" t="s">
        <v>2224</v>
      </c>
    </row>
    <row r="664" spans="1:2" x14ac:dyDescent="0.2">
      <c r="A664" s="18" t="s">
        <v>1032</v>
      </c>
      <c r="B664" s="18" t="s">
        <v>2232</v>
      </c>
    </row>
    <row r="665" spans="1:2" x14ac:dyDescent="0.2">
      <c r="A665" s="18" t="s">
        <v>1033</v>
      </c>
      <c r="B665" s="18" t="s">
        <v>2225</v>
      </c>
    </row>
    <row r="666" spans="1:2" x14ac:dyDescent="0.2">
      <c r="A666" s="18" t="s">
        <v>1034</v>
      </c>
      <c r="B666" s="18" t="s">
        <v>2248</v>
      </c>
    </row>
    <row r="667" spans="1:2" x14ac:dyDescent="0.2">
      <c r="A667" s="18" t="s">
        <v>1035</v>
      </c>
      <c r="B667" s="18" t="s">
        <v>2226</v>
      </c>
    </row>
    <row r="668" spans="1:2" x14ac:dyDescent="0.2">
      <c r="A668" s="18" t="s">
        <v>1036</v>
      </c>
      <c r="B668" s="18" t="s">
        <v>2227</v>
      </c>
    </row>
    <row r="669" spans="1:2" x14ac:dyDescent="0.2">
      <c r="A669" s="18" t="s">
        <v>1037</v>
      </c>
      <c r="B669" s="18" t="s">
        <v>2246</v>
      </c>
    </row>
    <row r="670" spans="1:2" x14ac:dyDescent="0.2">
      <c r="A670" s="18" t="s">
        <v>1038</v>
      </c>
      <c r="B670" s="18" t="s">
        <v>2235</v>
      </c>
    </row>
    <row r="671" spans="1:2" x14ac:dyDescent="0.2">
      <c r="A671" s="18" t="s">
        <v>1039</v>
      </c>
      <c r="B671" s="18" t="s">
        <v>2254</v>
      </c>
    </row>
    <row r="672" spans="1:2" x14ac:dyDescent="0.2">
      <c r="A672" s="18" t="s">
        <v>1040</v>
      </c>
      <c r="B672" s="18" t="s">
        <v>2252</v>
      </c>
    </row>
    <row r="673" spans="1:2" x14ac:dyDescent="0.2">
      <c r="A673" s="18" t="s">
        <v>1041</v>
      </c>
      <c r="B673" s="18" t="s">
        <v>2251</v>
      </c>
    </row>
    <row r="674" spans="1:2" x14ac:dyDescent="0.2">
      <c r="A674" s="18" t="s">
        <v>1042</v>
      </c>
      <c r="B674" s="18" t="s">
        <v>2249</v>
      </c>
    </row>
    <row r="675" spans="1:2" x14ac:dyDescent="0.2">
      <c r="A675" s="18" t="s">
        <v>1043</v>
      </c>
      <c r="B675" s="18" t="s">
        <v>3433</v>
      </c>
    </row>
    <row r="676" spans="1:2" x14ac:dyDescent="0.2">
      <c r="A676" s="18" t="s">
        <v>1044</v>
      </c>
      <c r="B676" s="18" t="s">
        <v>3424</v>
      </c>
    </row>
    <row r="677" spans="1:2" x14ac:dyDescent="0.2">
      <c r="A677" s="18" t="s">
        <v>1045</v>
      </c>
      <c r="B677" s="18" t="s">
        <v>3421</v>
      </c>
    </row>
    <row r="678" spans="1:2" x14ac:dyDescent="0.2">
      <c r="A678" s="18" t="s">
        <v>1046</v>
      </c>
      <c r="B678" s="18" t="s">
        <v>3412</v>
      </c>
    </row>
    <row r="679" spans="1:2" x14ac:dyDescent="0.2">
      <c r="A679" s="18" t="s">
        <v>1047</v>
      </c>
      <c r="B679" s="18" t="s">
        <v>3413</v>
      </c>
    </row>
    <row r="680" spans="1:2" x14ac:dyDescent="0.2">
      <c r="A680" s="18" t="s">
        <v>1048</v>
      </c>
      <c r="B680" s="18" t="s">
        <v>3415</v>
      </c>
    </row>
    <row r="681" spans="1:2" x14ac:dyDescent="0.2">
      <c r="A681" s="18" t="s">
        <v>1049</v>
      </c>
      <c r="B681" s="18" t="s">
        <v>3407</v>
      </c>
    </row>
    <row r="682" spans="1:2" x14ac:dyDescent="0.2">
      <c r="A682" s="18" t="s">
        <v>1050</v>
      </c>
      <c r="B682" s="18" t="s">
        <v>3427</v>
      </c>
    </row>
    <row r="683" spans="1:2" x14ac:dyDescent="0.2">
      <c r="A683" s="18" t="s">
        <v>1051</v>
      </c>
      <c r="B683" s="18" t="s">
        <v>3428</v>
      </c>
    </row>
    <row r="684" spans="1:2" x14ac:dyDescent="0.2">
      <c r="A684" s="18" t="s">
        <v>1052</v>
      </c>
      <c r="B684" s="18" t="s">
        <v>3425</v>
      </c>
    </row>
    <row r="685" spans="1:2" x14ac:dyDescent="0.2">
      <c r="A685" s="18" t="s">
        <v>1053</v>
      </c>
      <c r="B685" s="18" t="s">
        <v>3435</v>
      </c>
    </row>
    <row r="686" spans="1:2" x14ac:dyDescent="0.2">
      <c r="A686" s="18" t="s">
        <v>1054</v>
      </c>
      <c r="B686" s="18" t="s">
        <v>3429</v>
      </c>
    </row>
    <row r="687" spans="1:2" x14ac:dyDescent="0.2">
      <c r="A687" s="18" t="s">
        <v>1055</v>
      </c>
      <c r="B687" s="18" t="s">
        <v>3423</v>
      </c>
    </row>
    <row r="688" spans="1:2" x14ac:dyDescent="0.2">
      <c r="A688" s="18" t="s">
        <v>1056</v>
      </c>
      <c r="B688" s="18" t="s">
        <v>3414</v>
      </c>
    </row>
    <row r="689" spans="1:2" x14ac:dyDescent="0.2">
      <c r="A689" s="18" t="s">
        <v>1057</v>
      </c>
      <c r="B689" s="18" t="s">
        <v>3410</v>
      </c>
    </row>
    <row r="690" spans="1:2" x14ac:dyDescent="0.2">
      <c r="A690" s="18" t="s">
        <v>1058</v>
      </c>
      <c r="B690" s="18" t="s">
        <v>3478</v>
      </c>
    </row>
    <row r="691" spans="1:2" x14ac:dyDescent="0.2">
      <c r="A691" s="18" t="s">
        <v>1059</v>
      </c>
      <c r="B691" s="18" t="s">
        <v>3417</v>
      </c>
    </row>
    <row r="692" spans="1:2" x14ac:dyDescent="0.2">
      <c r="A692" s="18" t="s">
        <v>1060</v>
      </c>
      <c r="B692" s="18" t="s">
        <v>3409</v>
      </c>
    </row>
    <row r="693" spans="1:2" x14ac:dyDescent="0.2">
      <c r="A693" s="18" t="s">
        <v>1061</v>
      </c>
      <c r="B693" s="18" t="s">
        <v>3411</v>
      </c>
    </row>
    <row r="694" spans="1:2" x14ac:dyDescent="0.2">
      <c r="A694" s="18" t="s">
        <v>1062</v>
      </c>
      <c r="B694" s="18" t="s">
        <v>3426</v>
      </c>
    </row>
    <row r="695" spans="1:2" x14ac:dyDescent="0.2">
      <c r="A695" s="18" t="s">
        <v>1063</v>
      </c>
      <c r="B695" s="18" t="s">
        <v>3475</v>
      </c>
    </row>
    <row r="696" spans="1:2" x14ac:dyDescent="0.2">
      <c r="A696" s="18" t="s">
        <v>1064</v>
      </c>
      <c r="B696" s="18" t="s">
        <v>3477</v>
      </c>
    </row>
    <row r="697" spans="1:2" x14ac:dyDescent="0.2">
      <c r="A697" s="18" t="s">
        <v>1065</v>
      </c>
      <c r="B697" s="18" t="s">
        <v>3416</v>
      </c>
    </row>
    <row r="698" spans="1:2" x14ac:dyDescent="0.2">
      <c r="A698" s="18" t="s">
        <v>1066</v>
      </c>
      <c r="B698" s="18" t="s">
        <v>3408</v>
      </c>
    </row>
    <row r="699" spans="1:2" x14ac:dyDescent="0.2">
      <c r="A699" s="18" t="s">
        <v>1067</v>
      </c>
      <c r="B699" s="18" t="s">
        <v>3431</v>
      </c>
    </row>
    <row r="700" spans="1:2" x14ac:dyDescent="0.2">
      <c r="A700" s="18" t="s">
        <v>1068</v>
      </c>
      <c r="B700" s="18" t="s">
        <v>3434</v>
      </c>
    </row>
    <row r="701" spans="1:2" x14ac:dyDescent="0.2">
      <c r="A701" s="18" t="s">
        <v>1069</v>
      </c>
      <c r="B701" s="18" t="s">
        <v>3430</v>
      </c>
    </row>
    <row r="702" spans="1:2" x14ac:dyDescent="0.2">
      <c r="A702" s="18" t="s">
        <v>1070</v>
      </c>
      <c r="B702" s="18" t="s">
        <v>3418</v>
      </c>
    </row>
    <row r="703" spans="1:2" x14ac:dyDescent="0.2">
      <c r="A703" s="18" t="s">
        <v>1071</v>
      </c>
      <c r="B703" s="18" t="s">
        <v>3419</v>
      </c>
    </row>
    <row r="704" spans="1:2" x14ac:dyDescent="0.2">
      <c r="A704" s="18" t="s">
        <v>1072</v>
      </c>
      <c r="B704" s="18" t="s">
        <v>3420</v>
      </c>
    </row>
    <row r="705" spans="1:2" x14ac:dyDescent="0.2">
      <c r="A705" s="18" t="s">
        <v>1073</v>
      </c>
      <c r="B705" s="18" t="s">
        <v>3474</v>
      </c>
    </row>
    <row r="706" spans="1:2" x14ac:dyDescent="0.2">
      <c r="A706" s="18" t="s">
        <v>1074</v>
      </c>
      <c r="B706" s="18" t="s">
        <v>3422</v>
      </c>
    </row>
    <row r="707" spans="1:2" x14ac:dyDescent="0.2">
      <c r="A707" s="18" t="s">
        <v>1075</v>
      </c>
      <c r="B707" s="18" t="s">
        <v>3476</v>
      </c>
    </row>
    <row r="708" spans="1:2" x14ac:dyDescent="0.2">
      <c r="A708" s="18" t="s">
        <v>1076</v>
      </c>
      <c r="B708" s="18" t="s">
        <v>3436</v>
      </c>
    </row>
    <row r="709" spans="1:2" x14ac:dyDescent="0.2">
      <c r="A709" s="18" t="s">
        <v>1077</v>
      </c>
      <c r="B709" s="18" t="s">
        <v>3432</v>
      </c>
    </row>
    <row r="710" spans="1:2" x14ac:dyDescent="0.2">
      <c r="A710" s="18" t="s">
        <v>1078</v>
      </c>
      <c r="B710" s="18" t="s">
        <v>3034</v>
      </c>
    </row>
    <row r="711" spans="1:2" x14ac:dyDescent="0.2">
      <c r="A711" s="18" t="s">
        <v>1079</v>
      </c>
      <c r="B711" s="18" t="s">
        <v>3022</v>
      </c>
    </row>
    <row r="712" spans="1:2" x14ac:dyDescent="0.2">
      <c r="A712" s="18" t="s">
        <v>1080</v>
      </c>
      <c r="B712" s="18" t="s">
        <v>3035</v>
      </c>
    </row>
    <row r="713" spans="1:2" x14ac:dyDescent="0.2">
      <c r="A713" s="18" t="s">
        <v>1081</v>
      </c>
      <c r="B713" s="18" t="s">
        <v>3036</v>
      </c>
    </row>
    <row r="714" spans="1:2" x14ac:dyDescent="0.2">
      <c r="A714" s="18" t="s">
        <v>1082</v>
      </c>
      <c r="B714" s="18" t="s">
        <v>3037</v>
      </c>
    </row>
    <row r="715" spans="1:2" x14ac:dyDescent="0.2">
      <c r="A715" s="18" t="s">
        <v>1083</v>
      </c>
      <c r="B715" s="18" t="s">
        <v>3031</v>
      </c>
    </row>
    <row r="716" spans="1:2" x14ac:dyDescent="0.2">
      <c r="A716" s="18" t="s">
        <v>1084</v>
      </c>
      <c r="B716" s="18" t="s">
        <v>3039</v>
      </c>
    </row>
    <row r="717" spans="1:2" x14ac:dyDescent="0.2">
      <c r="A717" s="18" t="s">
        <v>1085</v>
      </c>
      <c r="B717" s="18" t="s">
        <v>3040</v>
      </c>
    </row>
    <row r="718" spans="1:2" x14ac:dyDescent="0.2">
      <c r="A718" s="18" t="s">
        <v>1086</v>
      </c>
      <c r="B718" s="18" t="s">
        <v>3033</v>
      </c>
    </row>
    <row r="719" spans="1:2" x14ac:dyDescent="0.2">
      <c r="A719" s="18" t="s">
        <v>1087</v>
      </c>
      <c r="B719" s="18" t="s">
        <v>3024</v>
      </c>
    </row>
    <row r="720" spans="1:2" x14ac:dyDescent="0.2">
      <c r="A720" s="18" t="s">
        <v>1088</v>
      </c>
      <c r="B720" s="18" t="s">
        <v>3025</v>
      </c>
    </row>
    <row r="721" spans="1:2" x14ac:dyDescent="0.2">
      <c r="A721" s="18" t="s">
        <v>1089</v>
      </c>
      <c r="B721" s="18" t="s">
        <v>3023</v>
      </c>
    </row>
    <row r="722" spans="1:2" x14ac:dyDescent="0.2">
      <c r="A722" s="18" t="s">
        <v>1090</v>
      </c>
      <c r="B722" s="18" t="s">
        <v>3032</v>
      </c>
    </row>
    <row r="723" spans="1:2" x14ac:dyDescent="0.2">
      <c r="A723" s="18" t="s">
        <v>1091</v>
      </c>
      <c r="B723" s="18" t="s">
        <v>3026</v>
      </c>
    </row>
    <row r="724" spans="1:2" x14ac:dyDescent="0.2">
      <c r="A724" s="18" t="s">
        <v>1092</v>
      </c>
      <c r="B724" s="18" t="s">
        <v>3027</v>
      </c>
    </row>
    <row r="725" spans="1:2" x14ac:dyDescent="0.2">
      <c r="A725" s="18" t="s">
        <v>1093</v>
      </c>
      <c r="B725" s="18" t="s">
        <v>3042</v>
      </c>
    </row>
    <row r="726" spans="1:2" x14ac:dyDescent="0.2">
      <c r="A726" s="18" t="s">
        <v>1094</v>
      </c>
      <c r="B726" s="18" t="s">
        <v>3041</v>
      </c>
    </row>
    <row r="727" spans="1:2" x14ac:dyDescent="0.2">
      <c r="A727" s="18" t="s">
        <v>1095</v>
      </c>
      <c r="B727" s="18" t="s">
        <v>3030</v>
      </c>
    </row>
    <row r="728" spans="1:2" x14ac:dyDescent="0.2">
      <c r="A728" s="18" t="s">
        <v>1096</v>
      </c>
      <c r="B728" s="18" t="s">
        <v>3028</v>
      </c>
    </row>
    <row r="729" spans="1:2" x14ac:dyDescent="0.2">
      <c r="A729" s="18" t="s">
        <v>1097</v>
      </c>
      <c r="B729" s="18" t="s">
        <v>3029</v>
      </c>
    </row>
    <row r="730" spans="1:2" x14ac:dyDescent="0.2">
      <c r="A730" s="18" t="s">
        <v>1098</v>
      </c>
      <c r="B730" s="18" t="s">
        <v>3038</v>
      </c>
    </row>
    <row r="731" spans="1:2" x14ac:dyDescent="0.2">
      <c r="A731" s="18" t="s">
        <v>1099</v>
      </c>
      <c r="B731" s="18" t="s">
        <v>3050</v>
      </c>
    </row>
    <row r="732" spans="1:2" x14ac:dyDescent="0.2">
      <c r="A732" s="18" t="s">
        <v>1100</v>
      </c>
      <c r="B732" s="18" t="s">
        <v>3051</v>
      </c>
    </row>
    <row r="733" spans="1:2" x14ac:dyDescent="0.2">
      <c r="A733" s="18" t="s">
        <v>1101</v>
      </c>
      <c r="B733" s="18" t="s">
        <v>3049</v>
      </c>
    </row>
    <row r="734" spans="1:2" x14ac:dyDescent="0.2">
      <c r="A734" s="18" t="s">
        <v>1102</v>
      </c>
      <c r="B734" s="18" t="s">
        <v>3052</v>
      </c>
    </row>
    <row r="735" spans="1:2" x14ac:dyDescent="0.2">
      <c r="A735" s="18" t="s">
        <v>1103</v>
      </c>
      <c r="B735" s="18" t="s">
        <v>2473</v>
      </c>
    </row>
    <row r="736" spans="1:2" x14ac:dyDescent="0.2">
      <c r="A736" s="18" t="s">
        <v>1104</v>
      </c>
      <c r="B736" s="18" t="s">
        <v>2474</v>
      </c>
    </row>
    <row r="737" spans="1:2" x14ac:dyDescent="0.2">
      <c r="A737" s="18" t="s">
        <v>1105</v>
      </c>
      <c r="B737" s="18" t="s">
        <v>2471</v>
      </c>
    </row>
    <row r="738" spans="1:2" x14ac:dyDescent="0.2">
      <c r="A738" s="18" t="s">
        <v>1106</v>
      </c>
      <c r="B738" s="18" t="s">
        <v>2472</v>
      </c>
    </row>
    <row r="739" spans="1:2" x14ac:dyDescent="0.2">
      <c r="A739" s="18" t="s">
        <v>1107</v>
      </c>
      <c r="B739" s="18" t="s">
        <v>2475</v>
      </c>
    </row>
    <row r="740" spans="1:2" x14ac:dyDescent="0.2">
      <c r="A740" s="18" t="s">
        <v>1108</v>
      </c>
      <c r="B740" s="18" t="s">
        <v>2478</v>
      </c>
    </row>
    <row r="741" spans="1:2" x14ac:dyDescent="0.2">
      <c r="A741" s="18" t="s">
        <v>1109</v>
      </c>
      <c r="B741" s="18" t="s">
        <v>2477</v>
      </c>
    </row>
    <row r="742" spans="1:2" x14ac:dyDescent="0.2">
      <c r="A742" s="18" t="s">
        <v>1110</v>
      </c>
      <c r="B742" s="18" t="s">
        <v>2476</v>
      </c>
    </row>
    <row r="743" spans="1:2" x14ac:dyDescent="0.2">
      <c r="A743" s="18" t="s">
        <v>1111</v>
      </c>
      <c r="B743" s="18" t="s">
        <v>2779</v>
      </c>
    </row>
    <row r="744" spans="1:2" x14ac:dyDescent="0.2">
      <c r="A744" s="18" t="s">
        <v>1112</v>
      </c>
      <c r="B744" s="18" t="s">
        <v>2865</v>
      </c>
    </row>
    <row r="745" spans="1:2" x14ac:dyDescent="0.2">
      <c r="A745" s="18" t="s">
        <v>1113</v>
      </c>
      <c r="B745" s="18" t="s">
        <v>2808</v>
      </c>
    </row>
    <row r="746" spans="1:2" x14ac:dyDescent="0.2">
      <c r="A746" s="18" t="s">
        <v>1114</v>
      </c>
      <c r="B746" s="18" t="s">
        <v>2785</v>
      </c>
    </row>
    <row r="747" spans="1:2" x14ac:dyDescent="0.2">
      <c r="A747" s="18" t="s">
        <v>1115</v>
      </c>
      <c r="B747" s="18" t="s">
        <v>2873</v>
      </c>
    </row>
    <row r="748" spans="1:2" x14ac:dyDescent="0.2">
      <c r="A748" s="18" t="s">
        <v>1116</v>
      </c>
      <c r="B748" s="18" t="s">
        <v>2786</v>
      </c>
    </row>
    <row r="749" spans="1:2" x14ac:dyDescent="0.2">
      <c r="A749" s="18" t="s">
        <v>1117</v>
      </c>
      <c r="B749" s="18" t="s">
        <v>2845</v>
      </c>
    </row>
    <row r="750" spans="1:2" x14ac:dyDescent="0.2">
      <c r="A750" s="18" t="s">
        <v>1118</v>
      </c>
      <c r="B750" s="18" t="s">
        <v>2811</v>
      </c>
    </row>
    <row r="751" spans="1:2" x14ac:dyDescent="0.2">
      <c r="A751" s="18" t="s">
        <v>1119</v>
      </c>
      <c r="B751" s="18" t="s">
        <v>2798</v>
      </c>
    </row>
    <row r="752" spans="1:2" x14ac:dyDescent="0.2">
      <c r="A752" s="18" t="s">
        <v>1120</v>
      </c>
      <c r="B752" s="18" t="s">
        <v>2858</v>
      </c>
    </row>
    <row r="753" spans="1:2" x14ac:dyDescent="0.2">
      <c r="A753" s="18" t="s">
        <v>1121</v>
      </c>
      <c r="B753" s="18" t="s">
        <v>2787</v>
      </c>
    </row>
    <row r="754" spans="1:2" x14ac:dyDescent="0.2">
      <c r="A754" s="18" t="s">
        <v>1122</v>
      </c>
      <c r="B754" s="18" t="s">
        <v>2799</v>
      </c>
    </row>
    <row r="755" spans="1:2" x14ac:dyDescent="0.2">
      <c r="A755" s="18" t="s">
        <v>1123</v>
      </c>
      <c r="B755" s="18" t="s">
        <v>2801</v>
      </c>
    </row>
    <row r="756" spans="1:2" x14ac:dyDescent="0.2">
      <c r="A756" s="18" t="s">
        <v>1124</v>
      </c>
      <c r="B756" s="18" t="s">
        <v>2788</v>
      </c>
    </row>
    <row r="757" spans="1:2" x14ac:dyDescent="0.2">
      <c r="A757" s="18" t="s">
        <v>1125</v>
      </c>
      <c r="B757" s="18" t="s">
        <v>2857</v>
      </c>
    </row>
    <row r="758" spans="1:2" x14ac:dyDescent="0.2">
      <c r="A758" s="18" t="s">
        <v>1126</v>
      </c>
      <c r="B758" s="18" t="s">
        <v>2869</v>
      </c>
    </row>
    <row r="759" spans="1:2" x14ac:dyDescent="0.2">
      <c r="A759" s="18" t="s">
        <v>1127</v>
      </c>
      <c r="B759" s="18" t="s">
        <v>2866</v>
      </c>
    </row>
    <row r="760" spans="1:2" x14ac:dyDescent="0.2">
      <c r="A760" s="18" t="s">
        <v>1128</v>
      </c>
      <c r="B760" s="18" t="s">
        <v>2804</v>
      </c>
    </row>
    <row r="761" spans="1:2" x14ac:dyDescent="0.2">
      <c r="A761" s="18" t="s">
        <v>1129</v>
      </c>
      <c r="B761" s="18" t="s">
        <v>2859</v>
      </c>
    </row>
    <row r="762" spans="1:2" x14ac:dyDescent="0.2">
      <c r="A762" s="18" t="s">
        <v>1130</v>
      </c>
      <c r="B762" s="18" t="s">
        <v>2789</v>
      </c>
    </row>
    <row r="763" spans="1:2" x14ac:dyDescent="0.2">
      <c r="A763" s="18" t="s">
        <v>1131</v>
      </c>
      <c r="B763" s="18" t="s">
        <v>2844</v>
      </c>
    </row>
    <row r="764" spans="1:2" x14ac:dyDescent="0.2">
      <c r="A764" s="18" t="s">
        <v>1132</v>
      </c>
      <c r="B764" s="18" t="s">
        <v>2809</v>
      </c>
    </row>
    <row r="765" spans="1:2" x14ac:dyDescent="0.2">
      <c r="A765" s="18" t="s">
        <v>1133</v>
      </c>
      <c r="B765" s="18" t="s">
        <v>2824</v>
      </c>
    </row>
    <row r="766" spans="1:2" x14ac:dyDescent="0.2">
      <c r="A766" s="18" t="s">
        <v>1134</v>
      </c>
      <c r="B766" s="18" t="s">
        <v>2870</v>
      </c>
    </row>
    <row r="767" spans="1:2" x14ac:dyDescent="0.2">
      <c r="A767" s="18" t="s">
        <v>1135</v>
      </c>
      <c r="B767" s="18" t="s">
        <v>2875</v>
      </c>
    </row>
    <row r="768" spans="1:2" x14ac:dyDescent="0.2">
      <c r="A768" s="18" t="s">
        <v>1136</v>
      </c>
      <c r="B768" s="18" t="s">
        <v>2819</v>
      </c>
    </row>
    <row r="769" spans="1:2" x14ac:dyDescent="0.2">
      <c r="A769" s="18" t="s">
        <v>1137</v>
      </c>
      <c r="B769" s="18" t="s">
        <v>2807</v>
      </c>
    </row>
    <row r="770" spans="1:2" x14ac:dyDescent="0.2">
      <c r="A770" s="18" t="s">
        <v>1138</v>
      </c>
      <c r="B770" s="18" t="s">
        <v>2790</v>
      </c>
    </row>
    <row r="771" spans="1:2" x14ac:dyDescent="0.2">
      <c r="A771" s="18" t="s">
        <v>1139</v>
      </c>
      <c r="B771" s="18" t="s">
        <v>2823</v>
      </c>
    </row>
    <row r="772" spans="1:2" x14ac:dyDescent="0.2">
      <c r="A772" s="18" t="s">
        <v>1140</v>
      </c>
      <c r="B772" s="18" t="s">
        <v>2780</v>
      </c>
    </row>
    <row r="773" spans="1:2" x14ac:dyDescent="0.2">
      <c r="A773" s="18" t="s">
        <v>1141</v>
      </c>
      <c r="B773" s="18" t="s">
        <v>2791</v>
      </c>
    </row>
    <row r="774" spans="1:2" x14ac:dyDescent="0.2">
      <c r="A774" s="18" t="s">
        <v>1142</v>
      </c>
      <c r="B774" s="18" t="s">
        <v>2792</v>
      </c>
    </row>
    <row r="775" spans="1:2" x14ac:dyDescent="0.2">
      <c r="A775" s="18" t="s">
        <v>1143</v>
      </c>
      <c r="B775" s="18" t="s">
        <v>2803</v>
      </c>
    </row>
    <row r="776" spans="1:2" x14ac:dyDescent="0.2">
      <c r="A776" s="18" t="s">
        <v>1144</v>
      </c>
      <c r="B776" s="18" t="s">
        <v>2793</v>
      </c>
    </row>
    <row r="777" spans="1:2" x14ac:dyDescent="0.2">
      <c r="A777" s="18" t="s">
        <v>1145</v>
      </c>
      <c r="B777" s="18" t="s">
        <v>2781</v>
      </c>
    </row>
    <row r="778" spans="1:2" x14ac:dyDescent="0.2">
      <c r="A778" s="18" t="s">
        <v>1146</v>
      </c>
      <c r="B778" s="18" t="s">
        <v>2816</v>
      </c>
    </row>
    <row r="779" spans="1:2" x14ac:dyDescent="0.2">
      <c r="A779" s="18" t="s">
        <v>1147</v>
      </c>
      <c r="B779" s="18" t="s">
        <v>2818</v>
      </c>
    </row>
    <row r="780" spans="1:2" x14ac:dyDescent="0.2">
      <c r="A780" s="18" t="s">
        <v>1148</v>
      </c>
      <c r="B780" s="18" t="s">
        <v>2868</v>
      </c>
    </row>
    <row r="781" spans="1:2" x14ac:dyDescent="0.2">
      <c r="A781" s="18" t="s">
        <v>1149</v>
      </c>
      <c r="B781" s="18" t="s">
        <v>2871</v>
      </c>
    </row>
    <row r="782" spans="1:2" x14ac:dyDescent="0.2">
      <c r="A782" s="18" t="s">
        <v>1150</v>
      </c>
      <c r="B782" s="18" t="s">
        <v>2806</v>
      </c>
    </row>
    <row r="783" spans="1:2" x14ac:dyDescent="0.2">
      <c r="A783" s="18" t="s">
        <v>1151</v>
      </c>
      <c r="B783" s="18" t="s">
        <v>2872</v>
      </c>
    </row>
    <row r="784" spans="1:2" x14ac:dyDescent="0.2">
      <c r="A784" s="18" t="s">
        <v>1152</v>
      </c>
      <c r="B784" s="18" t="s">
        <v>2846</v>
      </c>
    </row>
    <row r="785" spans="1:2" x14ac:dyDescent="0.2">
      <c r="A785" s="18" t="s">
        <v>1153</v>
      </c>
      <c r="B785" s="18" t="s">
        <v>2805</v>
      </c>
    </row>
    <row r="786" spans="1:2" x14ac:dyDescent="0.2">
      <c r="A786" s="18" t="s">
        <v>1154</v>
      </c>
      <c r="B786" s="18" t="s">
        <v>2817</v>
      </c>
    </row>
    <row r="787" spans="1:2" x14ac:dyDescent="0.2">
      <c r="A787" s="18" t="s">
        <v>1155</v>
      </c>
      <c r="B787" s="18" t="s">
        <v>2810</v>
      </c>
    </row>
    <row r="788" spans="1:2" x14ac:dyDescent="0.2">
      <c r="A788" s="18" t="s">
        <v>1156</v>
      </c>
      <c r="B788" s="18" t="s">
        <v>2821</v>
      </c>
    </row>
    <row r="789" spans="1:2" x14ac:dyDescent="0.2">
      <c r="A789" s="18" t="s">
        <v>1157</v>
      </c>
      <c r="B789" s="18" t="s">
        <v>2849</v>
      </c>
    </row>
    <row r="790" spans="1:2" x14ac:dyDescent="0.2">
      <c r="A790" s="18" t="s">
        <v>1158</v>
      </c>
      <c r="B790" s="18" t="s">
        <v>2864</v>
      </c>
    </row>
    <row r="791" spans="1:2" x14ac:dyDescent="0.2">
      <c r="A791" s="18" t="s">
        <v>1159</v>
      </c>
      <c r="B791" s="18" t="s">
        <v>2852</v>
      </c>
    </row>
    <row r="792" spans="1:2" x14ac:dyDescent="0.2">
      <c r="A792" s="18" t="s">
        <v>1160</v>
      </c>
      <c r="B792" s="18" t="s">
        <v>2812</v>
      </c>
    </row>
    <row r="793" spans="1:2" x14ac:dyDescent="0.2">
      <c r="A793" s="18" t="s">
        <v>1161</v>
      </c>
      <c r="B793" s="18" t="s">
        <v>2800</v>
      </c>
    </row>
    <row r="794" spans="1:2" x14ac:dyDescent="0.2">
      <c r="A794" s="18" t="s">
        <v>1162</v>
      </c>
      <c r="B794" s="18" t="s">
        <v>2794</v>
      </c>
    </row>
    <row r="795" spans="1:2" x14ac:dyDescent="0.2">
      <c r="A795" s="18" t="s">
        <v>1163</v>
      </c>
      <c r="B795" s="18" t="s">
        <v>2782</v>
      </c>
    </row>
    <row r="796" spans="1:2" x14ac:dyDescent="0.2">
      <c r="A796" s="18" t="s">
        <v>1164</v>
      </c>
      <c r="B796" s="18" t="s">
        <v>2853</v>
      </c>
    </row>
    <row r="797" spans="1:2" x14ac:dyDescent="0.2">
      <c r="A797" s="18" t="s">
        <v>1165</v>
      </c>
      <c r="B797" s="18" t="s">
        <v>2860</v>
      </c>
    </row>
    <row r="798" spans="1:2" x14ac:dyDescent="0.2">
      <c r="A798" s="18" t="s">
        <v>1166</v>
      </c>
      <c r="B798" s="18" t="s">
        <v>2867</v>
      </c>
    </row>
    <row r="799" spans="1:2" x14ac:dyDescent="0.2">
      <c r="A799" s="18" t="s">
        <v>1167</v>
      </c>
      <c r="B799" s="18" t="s">
        <v>2795</v>
      </c>
    </row>
    <row r="800" spans="1:2" x14ac:dyDescent="0.2">
      <c r="A800" s="18" t="s">
        <v>1168</v>
      </c>
      <c r="B800" s="18" t="s">
        <v>2874</v>
      </c>
    </row>
    <row r="801" spans="1:2" x14ac:dyDescent="0.2">
      <c r="A801" s="18" t="s">
        <v>1169</v>
      </c>
      <c r="B801" s="18" t="s">
        <v>2861</v>
      </c>
    </row>
    <row r="802" spans="1:2" x14ac:dyDescent="0.2">
      <c r="A802" s="18" t="s">
        <v>1170</v>
      </c>
      <c r="B802" s="18" t="s">
        <v>2796</v>
      </c>
    </row>
    <row r="803" spans="1:2" x14ac:dyDescent="0.2">
      <c r="A803" s="18" t="s">
        <v>1171</v>
      </c>
      <c r="B803" s="18" t="s">
        <v>2862</v>
      </c>
    </row>
    <row r="804" spans="1:2" x14ac:dyDescent="0.2">
      <c r="A804" s="18" t="s">
        <v>1172</v>
      </c>
      <c r="B804" s="18" t="s">
        <v>2847</v>
      </c>
    </row>
    <row r="805" spans="1:2" x14ac:dyDescent="0.2">
      <c r="A805" s="18" t="s">
        <v>1173</v>
      </c>
      <c r="B805" s="18" t="s">
        <v>2850</v>
      </c>
    </row>
    <row r="806" spans="1:2" x14ac:dyDescent="0.2">
      <c r="A806" s="18" t="s">
        <v>1174</v>
      </c>
      <c r="B806" s="18" t="s">
        <v>2783</v>
      </c>
    </row>
    <row r="807" spans="1:2" x14ac:dyDescent="0.2">
      <c r="A807" s="18" t="s">
        <v>1175</v>
      </c>
      <c r="B807" s="18" t="s">
        <v>2863</v>
      </c>
    </row>
    <row r="808" spans="1:2" x14ac:dyDescent="0.2">
      <c r="A808" s="18" t="s">
        <v>1176</v>
      </c>
      <c r="B808" s="18" t="s">
        <v>2797</v>
      </c>
    </row>
    <row r="809" spans="1:2" x14ac:dyDescent="0.2">
      <c r="A809" s="18" t="s">
        <v>1177</v>
      </c>
      <c r="B809" s="18" t="s">
        <v>2820</v>
      </c>
    </row>
    <row r="810" spans="1:2" x14ac:dyDescent="0.2">
      <c r="A810" s="18" t="s">
        <v>1178</v>
      </c>
      <c r="B810" s="18" t="s">
        <v>2855</v>
      </c>
    </row>
    <row r="811" spans="1:2" x14ac:dyDescent="0.2">
      <c r="A811" s="18" t="s">
        <v>1179</v>
      </c>
      <c r="B811" s="18" t="s">
        <v>2854</v>
      </c>
    </row>
    <row r="812" spans="1:2" x14ac:dyDescent="0.2">
      <c r="A812" s="18" t="s">
        <v>1180</v>
      </c>
      <c r="B812" s="18" t="s">
        <v>2848</v>
      </c>
    </row>
    <row r="813" spans="1:2" x14ac:dyDescent="0.2">
      <c r="A813" s="18" t="s">
        <v>1181</v>
      </c>
      <c r="B813" s="18" t="s">
        <v>2813</v>
      </c>
    </row>
    <row r="814" spans="1:2" x14ac:dyDescent="0.2">
      <c r="A814" s="18" t="s">
        <v>1182</v>
      </c>
      <c r="B814" s="18" t="s">
        <v>2802</v>
      </c>
    </row>
    <row r="815" spans="1:2" x14ac:dyDescent="0.2">
      <c r="A815" s="18" t="s">
        <v>1183</v>
      </c>
      <c r="B815" s="18" t="s">
        <v>2814</v>
      </c>
    </row>
    <row r="816" spans="1:2" x14ac:dyDescent="0.2">
      <c r="A816" s="18" t="s">
        <v>1184</v>
      </c>
      <c r="B816" s="18" t="s">
        <v>2815</v>
      </c>
    </row>
    <row r="817" spans="1:2" x14ac:dyDescent="0.2">
      <c r="A817" s="18" t="s">
        <v>1185</v>
      </c>
      <c r="B817" s="18" t="s">
        <v>2856</v>
      </c>
    </row>
    <row r="818" spans="1:2" x14ac:dyDescent="0.2">
      <c r="A818" s="18" t="s">
        <v>1186</v>
      </c>
      <c r="B818" s="18" t="s">
        <v>2784</v>
      </c>
    </row>
    <row r="819" spans="1:2" x14ac:dyDescent="0.2">
      <c r="A819" s="18" t="s">
        <v>1187</v>
      </c>
      <c r="B819" s="18" t="s">
        <v>2437</v>
      </c>
    </row>
    <row r="820" spans="1:2" x14ac:dyDescent="0.2">
      <c r="A820" s="18" t="s">
        <v>1188</v>
      </c>
      <c r="B820" s="18" t="s">
        <v>2406</v>
      </c>
    </row>
    <row r="821" spans="1:2" x14ac:dyDescent="0.2">
      <c r="A821" s="18" t="s">
        <v>1189</v>
      </c>
      <c r="B821" s="18" t="s">
        <v>2442</v>
      </c>
    </row>
    <row r="822" spans="1:2" x14ac:dyDescent="0.2">
      <c r="A822" s="18" t="s">
        <v>1190</v>
      </c>
      <c r="B822" s="18" t="s">
        <v>2404</v>
      </c>
    </row>
    <row r="823" spans="1:2" x14ac:dyDescent="0.2">
      <c r="A823" s="18" t="s">
        <v>1191</v>
      </c>
      <c r="B823" s="18" t="s">
        <v>2394</v>
      </c>
    </row>
    <row r="824" spans="1:2" x14ac:dyDescent="0.2">
      <c r="A824" s="18" t="s">
        <v>1192</v>
      </c>
      <c r="B824" s="18" t="s">
        <v>2443</v>
      </c>
    </row>
    <row r="825" spans="1:2" x14ac:dyDescent="0.2">
      <c r="A825" s="18" t="s">
        <v>1193</v>
      </c>
      <c r="B825" s="18" t="s">
        <v>2444</v>
      </c>
    </row>
    <row r="826" spans="1:2" x14ac:dyDescent="0.2">
      <c r="A826" s="18" t="s">
        <v>1194</v>
      </c>
      <c r="B826" s="18" t="s">
        <v>2420</v>
      </c>
    </row>
    <row r="827" spans="1:2" x14ac:dyDescent="0.2">
      <c r="A827" s="18" t="s">
        <v>1195</v>
      </c>
      <c r="B827" s="18" t="s">
        <v>2421</v>
      </c>
    </row>
    <row r="828" spans="1:2" x14ac:dyDescent="0.2">
      <c r="A828" s="18" t="s">
        <v>1196</v>
      </c>
      <c r="B828" s="18" t="s">
        <v>2401</v>
      </c>
    </row>
    <row r="829" spans="1:2" x14ac:dyDescent="0.2">
      <c r="A829" s="18" t="s">
        <v>1197</v>
      </c>
      <c r="B829" s="18" t="s">
        <v>2403</v>
      </c>
    </row>
    <row r="830" spans="1:2" x14ac:dyDescent="0.2">
      <c r="A830" s="18" t="s">
        <v>1198</v>
      </c>
      <c r="B830" s="18" t="s">
        <v>2445</v>
      </c>
    </row>
    <row r="831" spans="1:2" x14ac:dyDescent="0.2">
      <c r="A831" s="18" t="s">
        <v>1199</v>
      </c>
      <c r="B831" s="18" t="s">
        <v>2446</v>
      </c>
    </row>
    <row r="832" spans="1:2" x14ac:dyDescent="0.2">
      <c r="A832" s="18" t="s">
        <v>1200</v>
      </c>
      <c r="B832" s="18" t="s">
        <v>2447</v>
      </c>
    </row>
    <row r="833" spans="1:2" x14ac:dyDescent="0.2">
      <c r="A833" s="18" t="s">
        <v>1201</v>
      </c>
      <c r="B833" s="18" t="s">
        <v>2448</v>
      </c>
    </row>
    <row r="834" spans="1:2" x14ac:dyDescent="0.2">
      <c r="A834" s="18" t="s">
        <v>1202</v>
      </c>
      <c r="B834" s="18" t="s">
        <v>2390</v>
      </c>
    </row>
    <row r="835" spans="1:2" x14ac:dyDescent="0.2">
      <c r="A835" s="18" t="s">
        <v>1203</v>
      </c>
      <c r="B835" s="18" t="s">
        <v>2432</v>
      </c>
    </row>
    <row r="836" spans="1:2" x14ac:dyDescent="0.2">
      <c r="A836" s="18" t="s">
        <v>1204</v>
      </c>
      <c r="B836" s="18" t="s">
        <v>2449</v>
      </c>
    </row>
    <row r="837" spans="1:2" x14ac:dyDescent="0.2">
      <c r="A837" s="18" t="s">
        <v>1205</v>
      </c>
      <c r="B837" s="18" t="s">
        <v>2428</v>
      </c>
    </row>
    <row r="838" spans="1:2" x14ac:dyDescent="0.2">
      <c r="A838" s="18" t="s">
        <v>1206</v>
      </c>
      <c r="B838" s="18" t="s">
        <v>2424</v>
      </c>
    </row>
    <row r="839" spans="1:2" x14ac:dyDescent="0.2">
      <c r="A839" s="18" t="s">
        <v>1207</v>
      </c>
      <c r="B839" s="18" t="s">
        <v>2391</v>
      </c>
    </row>
    <row r="840" spans="1:2" x14ac:dyDescent="0.2">
      <c r="A840" s="18" t="s">
        <v>1208</v>
      </c>
      <c r="B840" s="18" t="s">
        <v>2451</v>
      </c>
    </row>
    <row r="841" spans="1:2" x14ac:dyDescent="0.2">
      <c r="A841" s="18" t="s">
        <v>1209</v>
      </c>
      <c r="B841" s="18" t="s">
        <v>2414</v>
      </c>
    </row>
    <row r="842" spans="1:2" x14ac:dyDescent="0.2">
      <c r="A842" s="18" t="s">
        <v>1210</v>
      </c>
      <c r="B842" s="18" t="s">
        <v>2430</v>
      </c>
    </row>
    <row r="843" spans="1:2" x14ac:dyDescent="0.2">
      <c r="A843" s="18" t="s">
        <v>1211</v>
      </c>
      <c r="B843" s="18" t="s">
        <v>2450</v>
      </c>
    </row>
    <row r="844" spans="1:2" x14ac:dyDescent="0.2">
      <c r="A844" s="18" t="s">
        <v>1212</v>
      </c>
      <c r="B844" s="18" t="s">
        <v>2411</v>
      </c>
    </row>
    <row r="845" spans="1:2" x14ac:dyDescent="0.2">
      <c r="A845" s="18" t="s">
        <v>1213</v>
      </c>
      <c r="B845" s="18" t="s">
        <v>2392</v>
      </c>
    </row>
    <row r="846" spans="1:2" x14ac:dyDescent="0.2">
      <c r="A846" s="18" t="s">
        <v>1214</v>
      </c>
      <c r="B846" s="18" t="s">
        <v>2452</v>
      </c>
    </row>
    <row r="847" spans="1:2" x14ac:dyDescent="0.2">
      <c r="A847" s="18" t="s">
        <v>1215</v>
      </c>
      <c r="B847" s="18" t="s">
        <v>2422</v>
      </c>
    </row>
    <row r="848" spans="1:2" x14ac:dyDescent="0.2">
      <c r="A848" s="18" t="s">
        <v>1216</v>
      </c>
      <c r="B848" s="18" t="s">
        <v>2412</v>
      </c>
    </row>
    <row r="849" spans="1:2" x14ac:dyDescent="0.2">
      <c r="A849" s="18" t="s">
        <v>1217</v>
      </c>
      <c r="B849" s="18" t="s">
        <v>2436</v>
      </c>
    </row>
    <row r="850" spans="1:2" x14ac:dyDescent="0.2">
      <c r="A850" s="18" t="s">
        <v>1218</v>
      </c>
      <c r="B850" s="18" t="s">
        <v>2400</v>
      </c>
    </row>
    <row r="851" spans="1:2" x14ac:dyDescent="0.2">
      <c r="A851" s="18" t="s">
        <v>1219</v>
      </c>
      <c r="B851" s="18" t="s">
        <v>2399</v>
      </c>
    </row>
    <row r="852" spans="1:2" x14ac:dyDescent="0.2">
      <c r="A852" s="18" t="s">
        <v>1220</v>
      </c>
      <c r="B852" s="18" t="s">
        <v>2425</v>
      </c>
    </row>
    <row r="853" spans="1:2" x14ac:dyDescent="0.2">
      <c r="A853" s="18" t="s">
        <v>1221</v>
      </c>
      <c r="B853" s="18" t="s">
        <v>2440</v>
      </c>
    </row>
    <row r="854" spans="1:2" x14ac:dyDescent="0.2">
      <c r="A854" s="18" t="s">
        <v>1222</v>
      </c>
      <c r="B854" s="18" t="s">
        <v>2441</v>
      </c>
    </row>
    <row r="855" spans="1:2" x14ac:dyDescent="0.2">
      <c r="A855" s="18" t="s">
        <v>1223</v>
      </c>
      <c r="B855" s="18" t="s">
        <v>2413</v>
      </c>
    </row>
    <row r="856" spans="1:2" x14ac:dyDescent="0.2">
      <c r="A856" s="18" t="s">
        <v>1224</v>
      </c>
      <c r="B856" s="18" t="s">
        <v>2393</v>
      </c>
    </row>
    <row r="857" spans="1:2" x14ac:dyDescent="0.2">
      <c r="A857" s="18" t="s">
        <v>1225</v>
      </c>
      <c r="B857" s="18" t="s">
        <v>2417</v>
      </c>
    </row>
    <row r="858" spans="1:2" x14ac:dyDescent="0.2">
      <c r="A858" s="18" t="s">
        <v>1226</v>
      </c>
      <c r="B858" s="18" t="s">
        <v>2438</v>
      </c>
    </row>
    <row r="859" spans="1:2" x14ac:dyDescent="0.2">
      <c r="A859" s="18" t="s">
        <v>1227</v>
      </c>
      <c r="B859" s="18" t="s">
        <v>2419</v>
      </c>
    </row>
    <row r="860" spans="1:2" x14ac:dyDescent="0.2">
      <c r="A860" s="18" t="s">
        <v>1228</v>
      </c>
      <c r="B860" s="18" t="s">
        <v>2418</v>
      </c>
    </row>
    <row r="861" spans="1:2" x14ac:dyDescent="0.2">
      <c r="A861" s="18" t="s">
        <v>1229</v>
      </c>
      <c r="B861" s="18" t="s">
        <v>2429</v>
      </c>
    </row>
    <row r="862" spans="1:2" x14ac:dyDescent="0.2">
      <c r="A862" s="18" t="s">
        <v>1230</v>
      </c>
      <c r="B862" s="18" t="s">
        <v>2408</v>
      </c>
    </row>
    <row r="863" spans="1:2" x14ac:dyDescent="0.2">
      <c r="A863" s="18" t="s">
        <v>1231</v>
      </c>
      <c r="B863" s="18" t="s">
        <v>2407</v>
      </c>
    </row>
    <row r="864" spans="1:2" x14ac:dyDescent="0.2">
      <c r="A864" s="18" t="s">
        <v>1232</v>
      </c>
      <c r="B864" s="18" t="s">
        <v>2454</v>
      </c>
    </row>
    <row r="865" spans="1:2" x14ac:dyDescent="0.2">
      <c r="A865" s="18" t="s">
        <v>1233</v>
      </c>
      <c r="B865" s="18" t="s">
        <v>2389</v>
      </c>
    </row>
    <row r="866" spans="1:2" x14ac:dyDescent="0.2">
      <c r="A866" s="18" t="s">
        <v>1234</v>
      </c>
      <c r="B866" s="18" t="s">
        <v>2398</v>
      </c>
    </row>
    <row r="867" spans="1:2" x14ac:dyDescent="0.2">
      <c r="A867" s="18" t="s">
        <v>1235</v>
      </c>
      <c r="B867" s="18" t="s">
        <v>2415</v>
      </c>
    </row>
    <row r="868" spans="1:2" x14ac:dyDescent="0.2">
      <c r="A868" s="18" t="s">
        <v>1236</v>
      </c>
      <c r="B868" s="18" t="s">
        <v>2439</v>
      </c>
    </row>
    <row r="869" spans="1:2" x14ac:dyDescent="0.2">
      <c r="A869" s="18" t="s">
        <v>1237</v>
      </c>
      <c r="B869" s="18" t="s">
        <v>2455</v>
      </c>
    </row>
    <row r="870" spans="1:2" x14ac:dyDescent="0.2">
      <c r="A870" s="18" t="s">
        <v>1238</v>
      </c>
      <c r="B870" s="18" t="s">
        <v>2456</v>
      </c>
    </row>
    <row r="871" spans="1:2" x14ac:dyDescent="0.2">
      <c r="A871" s="18" t="s">
        <v>1239</v>
      </c>
      <c r="B871" s="18" t="s">
        <v>2416</v>
      </c>
    </row>
    <row r="872" spans="1:2" x14ac:dyDescent="0.2">
      <c r="A872" s="18" t="s">
        <v>1240</v>
      </c>
      <c r="B872" s="18" t="s">
        <v>2434</v>
      </c>
    </row>
    <row r="873" spans="1:2" x14ac:dyDescent="0.2">
      <c r="A873" s="18" t="s">
        <v>1241</v>
      </c>
      <c r="B873" s="18" t="s">
        <v>2453</v>
      </c>
    </row>
    <row r="874" spans="1:2" x14ac:dyDescent="0.2">
      <c r="A874" s="18" t="s">
        <v>1242</v>
      </c>
      <c r="B874" s="18" t="s">
        <v>2435</v>
      </c>
    </row>
    <row r="875" spans="1:2" x14ac:dyDescent="0.2">
      <c r="A875" s="18" t="s">
        <v>1243</v>
      </c>
      <c r="B875" s="18" t="s">
        <v>2409</v>
      </c>
    </row>
    <row r="876" spans="1:2" x14ac:dyDescent="0.2">
      <c r="A876" s="18" t="s">
        <v>1244</v>
      </c>
      <c r="B876" s="18" t="s">
        <v>2426</v>
      </c>
    </row>
    <row r="877" spans="1:2" x14ac:dyDescent="0.2">
      <c r="A877" s="18" t="s">
        <v>1245</v>
      </c>
      <c r="B877" s="18" t="s">
        <v>2433</v>
      </c>
    </row>
    <row r="878" spans="1:2" x14ac:dyDescent="0.2">
      <c r="A878" s="18" t="s">
        <v>1246</v>
      </c>
      <c r="B878" s="18" t="s">
        <v>2395</v>
      </c>
    </row>
    <row r="879" spans="1:2" x14ac:dyDescent="0.2">
      <c r="A879" s="18" t="s">
        <v>1247</v>
      </c>
      <c r="B879" s="18" t="s">
        <v>2396</v>
      </c>
    </row>
    <row r="880" spans="1:2" x14ac:dyDescent="0.2">
      <c r="A880" s="18" t="s">
        <v>1248</v>
      </c>
      <c r="B880" s="18" t="s">
        <v>2402</v>
      </c>
    </row>
    <row r="881" spans="1:2" x14ac:dyDescent="0.2">
      <c r="A881" s="18" t="s">
        <v>1249</v>
      </c>
      <c r="B881" s="18" t="s">
        <v>2410</v>
      </c>
    </row>
    <row r="882" spans="1:2" x14ac:dyDescent="0.2">
      <c r="A882" s="18" t="s">
        <v>1250</v>
      </c>
      <c r="B882" s="18" t="s">
        <v>2431</v>
      </c>
    </row>
    <row r="883" spans="1:2" x14ac:dyDescent="0.2">
      <c r="A883" s="18" t="s">
        <v>1251</v>
      </c>
      <c r="B883" s="18" t="s">
        <v>2405</v>
      </c>
    </row>
    <row r="884" spans="1:2" x14ac:dyDescent="0.2">
      <c r="A884" s="18" t="s">
        <v>1252</v>
      </c>
      <c r="B884" s="18" t="s">
        <v>2427</v>
      </c>
    </row>
    <row r="885" spans="1:2" x14ac:dyDescent="0.2">
      <c r="A885" s="18" t="s">
        <v>1253</v>
      </c>
      <c r="B885" s="18" t="s">
        <v>2388</v>
      </c>
    </row>
    <row r="886" spans="1:2" x14ac:dyDescent="0.2">
      <c r="A886" s="18" t="s">
        <v>1254</v>
      </c>
      <c r="B886" s="18" t="s">
        <v>2423</v>
      </c>
    </row>
    <row r="887" spans="1:2" x14ac:dyDescent="0.2">
      <c r="A887" s="18" t="s">
        <v>1255</v>
      </c>
      <c r="B887" s="18" t="s">
        <v>2397</v>
      </c>
    </row>
    <row r="888" spans="1:2" x14ac:dyDescent="0.2">
      <c r="A888" s="18" t="s">
        <v>1256</v>
      </c>
      <c r="B888" s="18" t="s">
        <v>2825</v>
      </c>
    </row>
    <row r="889" spans="1:2" x14ac:dyDescent="0.2">
      <c r="A889" s="18" t="s">
        <v>1257</v>
      </c>
      <c r="B889" s="18" t="s">
        <v>2903</v>
      </c>
    </row>
    <row r="890" spans="1:2" x14ac:dyDescent="0.2">
      <c r="A890" s="18" t="s">
        <v>1258</v>
      </c>
      <c r="B890" s="18" t="s">
        <v>2902</v>
      </c>
    </row>
    <row r="891" spans="1:2" x14ac:dyDescent="0.2">
      <c r="A891" s="18" t="s">
        <v>1259</v>
      </c>
      <c r="B891" s="18" t="s">
        <v>2904</v>
      </c>
    </row>
    <row r="892" spans="1:2" x14ac:dyDescent="0.2">
      <c r="A892" s="18" t="s">
        <v>1260</v>
      </c>
      <c r="B892" s="18" t="s">
        <v>2826</v>
      </c>
    </row>
    <row r="893" spans="1:2" x14ac:dyDescent="0.2">
      <c r="A893" s="18" t="s">
        <v>1261</v>
      </c>
      <c r="B893" s="18" t="s">
        <v>2843</v>
      </c>
    </row>
    <row r="894" spans="1:2" x14ac:dyDescent="0.2">
      <c r="A894" s="18" t="s">
        <v>1262</v>
      </c>
      <c r="B894" s="18" t="s">
        <v>2836</v>
      </c>
    </row>
    <row r="895" spans="1:2" x14ac:dyDescent="0.2">
      <c r="A895" s="18" t="s">
        <v>1263</v>
      </c>
      <c r="B895" s="18" t="s">
        <v>2830</v>
      </c>
    </row>
    <row r="896" spans="1:2" x14ac:dyDescent="0.2">
      <c r="A896" s="18" t="s">
        <v>1264</v>
      </c>
      <c r="B896" s="18" t="s">
        <v>2827</v>
      </c>
    </row>
    <row r="897" spans="1:2" x14ac:dyDescent="0.2">
      <c r="A897" s="18" t="s">
        <v>1265</v>
      </c>
      <c r="B897" s="18" t="s">
        <v>2835</v>
      </c>
    </row>
    <row r="898" spans="1:2" x14ac:dyDescent="0.2">
      <c r="A898" s="18" t="s">
        <v>1266</v>
      </c>
      <c r="B898" s="18" t="s">
        <v>2831</v>
      </c>
    </row>
    <row r="899" spans="1:2" x14ac:dyDescent="0.2">
      <c r="A899" s="18" t="s">
        <v>1267</v>
      </c>
      <c r="B899" s="18" t="s">
        <v>2838</v>
      </c>
    </row>
    <row r="900" spans="1:2" x14ac:dyDescent="0.2">
      <c r="A900" s="18" t="s">
        <v>1268</v>
      </c>
      <c r="B900" s="18" t="s">
        <v>2840</v>
      </c>
    </row>
    <row r="901" spans="1:2" x14ac:dyDescent="0.2">
      <c r="A901" s="18" t="s">
        <v>1269</v>
      </c>
      <c r="B901" s="18" t="s">
        <v>2832</v>
      </c>
    </row>
    <row r="902" spans="1:2" x14ac:dyDescent="0.2">
      <c r="A902" s="18" t="s">
        <v>1270</v>
      </c>
      <c r="B902" s="18" t="s">
        <v>2841</v>
      </c>
    </row>
    <row r="903" spans="1:2" x14ac:dyDescent="0.2">
      <c r="A903" s="18" t="s">
        <v>1271</v>
      </c>
      <c r="B903" s="18" t="s">
        <v>2829</v>
      </c>
    </row>
    <row r="904" spans="1:2" x14ac:dyDescent="0.2">
      <c r="A904" s="18" t="s">
        <v>1272</v>
      </c>
      <c r="B904" s="18" t="s">
        <v>2828</v>
      </c>
    </row>
    <row r="905" spans="1:2" x14ac:dyDescent="0.2">
      <c r="A905" s="18" t="s">
        <v>1273</v>
      </c>
      <c r="B905" s="18" t="s">
        <v>2839</v>
      </c>
    </row>
    <row r="906" spans="1:2" x14ac:dyDescent="0.2">
      <c r="A906" s="18" t="s">
        <v>1274</v>
      </c>
      <c r="B906" s="18" t="s">
        <v>2834</v>
      </c>
    </row>
    <row r="907" spans="1:2" x14ac:dyDescent="0.2">
      <c r="A907" s="18" t="s">
        <v>1275</v>
      </c>
      <c r="B907" s="18" t="s">
        <v>2833</v>
      </c>
    </row>
    <row r="908" spans="1:2" x14ac:dyDescent="0.2">
      <c r="A908" s="18" t="s">
        <v>1276</v>
      </c>
      <c r="B908" s="18" t="s">
        <v>2837</v>
      </c>
    </row>
    <row r="909" spans="1:2" x14ac:dyDescent="0.2">
      <c r="A909" s="18" t="s">
        <v>1277</v>
      </c>
      <c r="B909" s="18" t="s">
        <v>2842</v>
      </c>
    </row>
    <row r="910" spans="1:2" x14ac:dyDescent="0.2">
      <c r="A910" s="18" t="s">
        <v>1278</v>
      </c>
      <c r="B910" s="18" t="s">
        <v>3523</v>
      </c>
    </row>
    <row r="911" spans="1:2" x14ac:dyDescent="0.2">
      <c r="A911" s="18" t="s">
        <v>1279</v>
      </c>
      <c r="B911" s="18" t="s">
        <v>3540</v>
      </c>
    </row>
    <row r="912" spans="1:2" x14ac:dyDescent="0.2">
      <c r="A912" s="18" t="s">
        <v>1280</v>
      </c>
      <c r="B912" s="18" t="s">
        <v>3541</v>
      </c>
    </row>
    <row r="913" spans="1:2" x14ac:dyDescent="0.2">
      <c r="A913" s="18" t="s">
        <v>1281</v>
      </c>
      <c r="B913" s="18" t="s">
        <v>3587</v>
      </c>
    </row>
    <row r="914" spans="1:2" x14ac:dyDescent="0.2">
      <c r="A914" s="18" t="s">
        <v>1282</v>
      </c>
      <c r="B914" s="18" t="s">
        <v>3524</v>
      </c>
    </row>
    <row r="915" spans="1:2" x14ac:dyDescent="0.2">
      <c r="A915" s="18" t="s">
        <v>1283</v>
      </c>
      <c r="B915" s="18" t="s">
        <v>3405</v>
      </c>
    </row>
    <row r="916" spans="1:2" x14ac:dyDescent="0.2">
      <c r="A916" s="18" t="s">
        <v>1284</v>
      </c>
      <c r="B916" s="18" t="s">
        <v>2822</v>
      </c>
    </row>
    <row r="917" spans="1:2" x14ac:dyDescent="0.2">
      <c r="A917" s="18" t="s">
        <v>1285</v>
      </c>
      <c r="B917" s="18" t="s">
        <v>3570</v>
      </c>
    </row>
    <row r="918" spans="1:2" x14ac:dyDescent="0.2">
      <c r="A918" s="18" t="s">
        <v>1286</v>
      </c>
      <c r="B918" s="18" t="s">
        <v>3401</v>
      </c>
    </row>
    <row r="919" spans="1:2" x14ac:dyDescent="0.2">
      <c r="A919" s="18" t="s">
        <v>1287</v>
      </c>
      <c r="B919" s="18" t="s">
        <v>3554</v>
      </c>
    </row>
    <row r="920" spans="1:2" x14ac:dyDescent="0.2">
      <c r="A920" s="18" t="s">
        <v>1288</v>
      </c>
      <c r="B920" s="18" t="s">
        <v>3539</v>
      </c>
    </row>
    <row r="921" spans="1:2" x14ac:dyDescent="0.2">
      <c r="A921" s="18" t="s">
        <v>1289</v>
      </c>
      <c r="B921" s="18" t="s">
        <v>3614</v>
      </c>
    </row>
    <row r="922" spans="1:2" x14ac:dyDescent="0.2">
      <c r="A922" s="18" t="s">
        <v>1290</v>
      </c>
      <c r="B922" s="18" t="s">
        <v>3605</v>
      </c>
    </row>
    <row r="923" spans="1:2" x14ac:dyDescent="0.2">
      <c r="A923" s="18" t="s">
        <v>1291</v>
      </c>
      <c r="B923" s="18" t="s">
        <v>3637</v>
      </c>
    </row>
    <row r="924" spans="1:2" x14ac:dyDescent="0.2">
      <c r="A924" s="18" t="s">
        <v>1292</v>
      </c>
      <c r="B924" s="18" t="s">
        <v>3522</v>
      </c>
    </row>
    <row r="925" spans="1:2" x14ac:dyDescent="0.2">
      <c r="A925" s="18" t="s">
        <v>1293</v>
      </c>
      <c r="B925" s="18" t="s">
        <v>3629</v>
      </c>
    </row>
    <row r="926" spans="1:2" x14ac:dyDescent="0.2">
      <c r="A926" s="18" t="s">
        <v>1294</v>
      </c>
      <c r="B926" s="18" t="s">
        <v>3638</v>
      </c>
    </row>
    <row r="927" spans="1:2" x14ac:dyDescent="0.2">
      <c r="A927" s="18" t="s">
        <v>1295</v>
      </c>
      <c r="B927" s="18" t="s">
        <v>3639</v>
      </c>
    </row>
    <row r="928" spans="1:2" x14ac:dyDescent="0.2">
      <c r="A928" s="18" t="s">
        <v>1296</v>
      </c>
      <c r="B928" s="18" t="s">
        <v>3573</v>
      </c>
    </row>
    <row r="929" spans="1:2" x14ac:dyDescent="0.2">
      <c r="A929" s="18" t="s">
        <v>1297</v>
      </c>
      <c r="B929" s="18" t="s">
        <v>3361</v>
      </c>
    </row>
    <row r="930" spans="1:2" x14ac:dyDescent="0.2">
      <c r="A930" s="18" t="s">
        <v>1298</v>
      </c>
      <c r="B930" s="18" t="s">
        <v>3337</v>
      </c>
    </row>
    <row r="931" spans="1:2" x14ac:dyDescent="0.2">
      <c r="A931" s="18" t="s">
        <v>1299</v>
      </c>
      <c r="B931" s="18" t="s">
        <v>3610</v>
      </c>
    </row>
    <row r="932" spans="1:2" x14ac:dyDescent="0.2">
      <c r="A932" s="18" t="s">
        <v>1300</v>
      </c>
      <c r="B932" s="18" t="s">
        <v>3535</v>
      </c>
    </row>
    <row r="933" spans="1:2" x14ac:dyDescent="0.2">
      <c r="A933" s="18" t="s">
        <v>1301</v>
      </c>
      <c r="B933" s="18" t="s">
        <v>3612</v>
      </c>
    </row>
    <row r="934" spans="1:2" x14ac:dyDescent="0.2">
      <c r="A934" s="18" t="s">
        <v>1302</v>
      </c>
      <c r="B934" s="18" t="s">
        <v>3618</v>
      </c>
    </row>
    <row r="935" spans="1:2" x14ac:dyDescent="0.2">
      <c r="A935" s="18" t="s">
        <v>1303</v>
      </c>
      <c r="B935" s="18" t="s">
        <v>3607</v>
      </c>
    </row>
    <row r="936" spans="1:2" x14ac:dyDescent="0.2">
      <c r="A936" s="18" t="s">
        <v>1304</v>
      </c>
      <c r="B936" s="18" t="s">
        <v>3597</v>
      </c>
    </row>
    <row r="937" spans="1:2" x14ac:dyDescent="0.2">
      <c r="A937" s="18" t="s">
        <v>1305</v>
      </c>
      <c r="B937" s="18" t="s">
        <v>3586</v>
      </c>
    </row>
    <row r="938" spans="1:2" x14ac:dyDescent="0.2">
      <c r="A938" s="18" t="s">
        <v>1306</v>
      </c>
      <c r="B938" s="18" t="s">
        <v>3230</v>
      </c>
    </row>
    <row r="939" spans="1:2" x14ac:dyDescent="0.2">
      <c r="A939" s="18" t="s">
        <v>1307</v>
      </c>
      <c r="B939" s="18" t="s">
        <v>3484</v>
      </c>
    </row>
    <row r="940" spans="1:2" x14ac:dyDescent="0.2">
      <c r="A940" s="18" t="s">
        <v>1308</v>
      </c>
      <c r="B940" s="18" t="s">
        <v>3558</v>
      </c>
    </row>
    <row r="941" spans="1:2" x14ac:dyDescent="0.2">
      <c r="A941" s="18" t="s">
        <v>1309</v>
      </c>
      <c r="B941" s="18" t="s">
        <v>3362</v>
      </c>
    </row>
    <row r="942" spans="1:2" x14ac:dyDescent="0.2">
      <c r="A942" s="18" t="s">
        <v>1310</v>
      </c>
      <c r="B942" s="18" t="s">
        <v>3630</v>
      </c>
    </row>
    <row r="943" spans="1:2" x14ac:dyDescent="0.2">
      <c r="A943" s="18" t="s">
        <v>1311</v>
      </c>
      <c r="B943" s="18" t="s">
        <v>3571</v>
      </c>
    </row>
    <row r="944" spans="1:2" x14ac:dyDescent="0.2">
      <c r="A944" s="18" t="s">
        <v>1312</v>
      </c>
      <c r="B944" s="18" t="s">
        <v>3574</v>
      </c>
    </row>
    <row r="945" spans="1:2" x14ac:dyDescent="0.2">
      <c r="A945" s="18" t="s">
        <v>1313</v>
      </c>
      <c r="B945" s="18" t="s">
        <v>3572</v>
      </c>
    </row>
    <row r="946" spans="1:2" x14ac:dyDescent="0.2">
      <c r="A946" s="18" t="s">
        <v>1314</v>
      </c>
      <c r="B946" s="18" t="s">
        <v>3518</v>
      </c>
    </row>
    <row r="947" spans="1:2" x14ac:dyDescent="0.2">
      <c r="A947" s="18" t="s">
        <v>1315</v>
      </c>
      <c r="B947" s="18" t="s">
        <v>3371</v>
      </c>
    </row>
    <row r="948" spans="1:2" x14ac:dyDescent="0.2">
      <c r="A948" s="18" t="s">
        <v>1316</v>
      </c>
      <c r="B948" s="18" t="s">
        <v>3367</v>
      </c>
    </row>
    <row r="949" spans="1:2" x14ac:dyDescent="0.2">
      <c r="A949" s="18" t="s">
        <v>1317</v>
      </c>
      <c r="B949" s="18" t="s">
        <v>2608</v>
      </c>
    </row>
    <row r="950" spans="1:2" x14ac:dyDescent="0.2">
      <c r="A950" s="18" t="s">
        <v>1318</v>
      </c>
      <c r="B950" s="18" t="s">
        <v>3598</v>
      </c>
    </row>
    <row r="951" spans="1:2" x14ac:dyDescent="0.2">
      <c r="A951" s="18" t="s">
        <v>1319</v>
      </c>
      <c r="B951" s="18" t="s">
        <v>3599</v>
      </c>
    </row>
    <row r="952" spans="1:2" x14ac:dyDescent="0.2">
      <c r="A952" s="18" t="s">
        <v>1320</v>
      </c>
      <c r="B952" s="18" t="s">
        <v>3648</v>
      </c>
    </row>
    <row r="953" spans="1:2" x14ac:dyDescent="0.2">
      <c r="A953" s="18" t="s">
        <v>1321</v>
      </c>
      <c r="B953" s="18" t="s">
        <v>3563</v>
      </c>
    </row>
    <row r="954" spans="1:2" x14ac:dyDescent="0.2">
      <c r="A954" s="18" t="s">
        <v>1322</v>
      </c>
      <c r="B954" s="18" t="s">
        <v>3617</v>
      </c>
    </row>
    <row r="955" spans="1:2" x14ac:dyDescent="0.2">
      <c r="A955" s="18" t="s">
        <v>1323</v>
      </c>
      <c r="B955" s="18" t="s">
        <v>3516</v>
      </c>
    </row>
    <row r="956" spans="1:2" x14ac:dyDescent="0.2">
      <c r="A956" s="18" t="s">
        <v>1324</v>
      </c>
      <c r="B956" s="18" t="s">
        <v>3515</v>
      </c>
    </row>
    <row r="957" spans="1:2" x14ac:dyDescent="0.2">
      <c r="A957" s="18" t="s">
        <v>1325</v>
      </c>
      <c r="B957" s="18" t="s">
        <v>3402</v>
      </c>
    </row>
    <row r="958" spans="1:2" x14ac:dyDescent="0.2">
      <c r="A958" s="18" t="s">
        <v>1326</v>
      </c>
      <c r="B958" s="18" t="s">
        <v>3626</v>
      </c>
    </row>
    <row r="959" spans="1:2" x14ac:dyDescent="0.2">
      <c r="A959" s="18" t="s">
        <v>1327</v>
      </c>
      <c r="B959" s="18" t="s">
        <v>3602</v>
      </c>
    </row>
    <row r="960" spans="1:2" x14ac:dyDescent="0.2">
      <c r="A960" s="18" t="s">
        <v>1328</v>
      </c>
      <c r="B960" s="18" t="s">
        <v>3588</v>
      </c>
    </row>
    <row r="961" spans="1:2" x14ac:dyDescent="0.2">
      <c r="A961" s="18" t="s">
        <v>1329</v>
      </c>
      <c r="B961" s="18" t="s">
        <v>3595</v>
      </c>
    </row>
    <row r="962" spans="1:2" x14ac:dyDescent="0.2">
      <c r="A962" s="18" t="s">
        <v>1330</v>
      </c>
      <c r="B962" s="18" t="s">
        <v>3594</v>
      </c>
    </row>
    <row r="963" spans="1:2" x14ac:dyDescent="0.2">
      <c r="A963" s="18" t="s">
        <v>1331</v>
      </c>
      <c r="B963" s="18" t="s">
        <v>3480</v>
      </c>
    </row>
    <row r="964" spans="1:2" x14ac:dyDescent="0.2">
      <c r="A964" s="18" t="s">
        <v>1332</v>
      </c>
      <c r="B964" s="18" t="s">
        <v>3403</v>
      </c>
    </row>
    <row r="965" spans="1:2" x14ac:dyDescent="0.2">
      <c r="A965" s="18" t="s">
        <v>1333</v>
      </c>
      <c r="B965" s="18" t="s">
        <v>3483</v>
      </c>
    </row>
    <row r="966" spans="1:2" x14ac:dyDescent="0.2">
      <c r="A966" s="18" t="s">
        <v>1334</v>
      </c>
      <c r="B966" s="18" t="s">
        <v>3621</v>
      </c>
    </row>
    <row r="967" spans="1:2" x14ac:dyDescent="0.2">
      <c r="A967" s="18" t="s">
        <v>1335</v>
      </c>
      <c r="B967" s="18" t="s">
        <v>3046</v>
      </c>
    </row>
    <row r="968" spans="1:2" x14ac:dyDescent="0.2">
      <c r="A968" s="18" t="s">
        <v>1336</v>
      </c>
      <c r="B968" s="18" t="s">
        <v>3601</v>
      </c>
    </row>
    <row r="969" spans="1:2" x14ac:dyDescent="0.2">
      <c r="A969" s="18" t="s">
        <v>1337</v>
      </c>
      <c r="B969" s="18" t="s">
        <v>3600</v>
      </c>
    </row>
    <row r="970" spans="1:2" x14ac:dyDescent="0.2">
      <c r="A970" s="18" t="s">
        <v>1338</v>
      </c>
      <c r="B970" s="18" t="s">
        <v>3647</v>
      </c>
    </row>
    <row r="971" spans="1:2" x14ac:dyDescent="0.2">
      <c r="A971" s="18" t="s">
        <v>1339</v>
      </c>
      <c r="B971" s="18" t="s">
        <v>3631</v>
      </c>
    </row>
    <row r="972" spans="1:2" x14ac:dyDescent="0.2">
      <c r="A972" s="18" t="s">
        <v>1340</v>
      </c>
      <c r="B972" s="18" t="s">
        <v>3585</v>
      </c>
    </row>
    <row r="973" spans="1:2" x14ac:dyDescent="0.2">
      <c r="A973" s="18" t="s">
        <v>1341</v>
      </c>
      <c r="B973" s="18" t="s">
        <v>3043</v>
      </c>
    </row>
    <row r="974" spans="1:2" x14ac:dyDescent="0.2">
      <c r="A974" s="18" t="s">
        <v>1342</v>
      </c>
      <c r="B974" s="18" t="s">
        <v>3514</v>
      </c>
    </row>
    <row r="975" spans="1:2" x14ac:dyDescent="0.2">
      <c r="A975" s="18" t="s">
        <v>1343</v>
      </c>
      <c r="B975" s="18" t="s">
        <v>3404</v>
      </c>
    </row>
    <row r="976" spans="1:2" x14ac:dyDescent="0.2">
      <c r="A976" s="18" t="s">
        <v>1344</v>
      </c>
      <c r="B976" s="18" t="s">
        <v>3555</v>
      </c>
    </row>
    <row r="977" spans="1:2" x14ac:dyDescent="0.2">
      <c r="A977" s="18" t="s">
        <v>1345</v>
      </c>
      <c r="B977" s="18" t="s">
        <v>3561</v>
      </c>
    </row>
    <row r="978" spans="1:2" x14ac:dyDescent="0.2">
      <c r="A978" s="18" t="s">
        <v>1346</v>
      </c>
      <c r="B978" s="18" t="s">
        <v>3624</v>
      </c>
    </row>
    <row r="979" spans="1:2" x14ac:dyDescent="0.2">
      <c r="A979" s="18" t="s">
        <v>1347</v>
      </c>
      <c r="B979" s="18" t="s">
        <v>3557</v>
      </c>
    </row>
    <row r="980" spans="1:2" x14ac:dyDescent="0.2">
      <c r="A980" s="18" t="s">
        <v>1348</v>
      </c>
      <c r="B980" s="18" t="s">
        <v>3513</v>
      </c>
    </row>
    <row r="981" spans="1:2" x14ac:dyDescent="0.2">
      <c r="A981" s="18" t="s">
        <v>1349</v>
      </c>
      <c r="B981" s="18" t="s">
        <v>3512</v>
      </c>
    </row>
    <row r="982" spans="1:2" x14ac:dyDescent="0.2">
      <c r="A982" s="18" t="s">
        <v>1350</v>
      </c>
      <c r="B982" s="18" t="s">
        <v>3542</v>
      </c>
    </row>
    <row r="983" spans="1:2" x14ac:dyDescent="0.2">
      <c r="A983" s="18" t="s">
        <v>1351</v>
      </c>
      <c r="B983" s="18" t="s">
        <v>3532</v>
      </c>
    </row>
    <row r="984" spans="1:2" x14ac:dyDescent="0.2">
      <c r="A984" s="18" t="s">
        <v>1352</v>
      </c>
      <c r="B984" s="18" t="s">
        <v>3534</v>
      </c>
    </row>
    <row r="985" spans="1:2" x14ac:dyDescent="0.2">
      <c r="A985" s="18" t="s">
        <v>1353</v>
      </c>
      <c r="B985" s="18" t="s">
        <v>3646</v>
      </c>
    </row>
    <row r="986" spans="1:2" x14ac:dyDescent="0.2">
      <c r="A986" s="18" t="s">
        <v>1354</v>
      </c>
      <c r="B986" s="18" t="s">
        <v>3363</v>
      </c>
    </row>
    <row r="987" spans="1:2" x14ac:dyDescent="0.2">
      <c r="A987" s="18" t="s">
        <v>1355</v>
      </c>
      <c r="B987" s="18" t="s">
        <v>3596</v>
      </c>
    </row>
    <row r="988" spans="1:2" x14ac:dyDescent="0.2">
      <c r="A988" s="18" t="s">
        <v>1356</v>
      </c>
      <c r="B988" s="18" t="s">
        <v>3549</v>
      </c>
    </row>
    <row r="989" spans="1:2" x14ac:dyDescent="0.2">
      <c r="A989" s="18" t="s">
        <v>1357</v>
      </c>
      <c r="B989" s="18" t="s">
        <v>3619</v>
      </c>
    </row>
    <row r="990" spans="1:2" x14ac:dyDescent="0.2">
      <c r="A990" s="18" t="s">
        <v>1358</v>
      </c>
      <c r="B990" s="18" t="s">
        <v>3562</v>
      </c>
    </row>
    <row r="991" spans="1:2" x14ac:dyDescent="0.2">
      <c r="A991" s="18" t="s">
        <v>1359</v>
      </c>
      <c r="B991" s="18" t="s">
        <v>3550</v>
      </c>
    </row>
    <row r="992" spans="1:2" x14ac:dyDescent="0.2">
      <c r="A992" s="18" t="s">
        <v>1360</v>
      </c>
      <c r="B992" s="18" t="s">
        <v>3632</v>
      </c>
    </row>
    <row r="993" spans="1:2" x14ac:dyDescent="0.2">
      <c r="A993" s="18" t="s">
        <v>1361</v>
      </c>
      <c r="B993" s="18" t="s">
        <v>3589</v>
      </c>
    </row>
    <row r="994" spans="1:2" x14ac:dyDescent="0.2">
      <c r="A994" s="18" t="s">
        <v>1362</v>
      </c>
      <c r="B994" s="18" t="s">
        <v>3485</v>
      </c>
    </row>
    <row r="995" spans="1:2" x14ac:dyDescent="0.2">
      <c r="A995" s="18" t="s">
        <v>1363</v>
      </c>
      <c r="B995" s="18" t="s">
        <v>3045</v>
      </c>
    </row>
    <row r="996" spans="1:2" x14ac:dyDescent="0.2">
      <c r="A996" s="18" t="s">
        <v>1364</v>
      </c>
      <c r="B996" s="18" t="s">
        <v>3543</v>
      </c>
    </row>
    <row r="997" spans="1:2" x14ac:dyDescent="0.2">
      <c r="A997" s="18" t="s">
        <v>1365</v>
      </c>
      <c r="B997" s="18" t="s">
        <v>3544</v>
      </c>
    </row>
    <row r="998" spans="1:2" x14ac:dyDescent="0.2">
      <c r="A998" s="18" t="s">
        <v>1366</v>
      </c>
      <c r="B998" s="18" t="s">
        <v>3545</v>
      </c>
    </row>
    <row r="999" spans="1:2" x14ac:dyDescent="0.2">
      <c r="A999" s="18" t="s">
        <v>1367</v>
      </c>
      <c r="B999" s="18" t="s">
        <v>3546</v>
      </c>
    </row>
    <row r="1000" spans="1:2" x14ac:dyDescent="0.2">
      <c r="A1000" s="18" t="s">
        <v>1368</v>
      </c>
      <c r="B1000" s="18" t="s">
        <v>3547</v>
      </c>
    </row>
    <row r="1001" spans="1:2" x14ac:dyDescent="0.2">
      <c r="A1001" s="18" t="s">
        <v>1369</v>
      </c>
      <c r="B1001" s="18" t="s">
        <v>3609</v>
      </c>
    </row>
    <row r="1002" spans="1:2" x14ac:dyDescent="0.2">
      <c r="A1002" s="18" t="s">
        <v>1370</v>
      </c>
      <c r="B1002" s="18" t="s">
        <v>2539</v>
      </c>
    </row>
    <row r="1003" spans="1:2" x14ac:dyDescent="0.2">
      <c r="A1003" s="18" t="s">
        <v>1371</v>
      </c>
      <c r="B1003" s="18" t="s">
        <v>3504</v>
      </c>
    </row>
    <row r="1004" spans="1:2" x14ac:dyDescent="0.2">
      <c r="A1004" s="18" t="s">
        <v>1372</v>
      </c>
      <c r="B1004" s="18" t="s">
        <v>3393</v>
      </c>
    </row>
    <row r="1005" spans="1:2" x14ac:dyDescent="0.2">
      <c r="A1005" s="18" t="s">
        <v>1373</v>
      </c>
      <c r="B1005" s="18" t="s">
        <v>3511</v>
      </c>
    </row>
    <row r="1006" spans="1:2" x14ac:dyDescent="0.2">
      <c r="A1006" s="18" t="s">
        <v>1374</v>
      </c>
      <c r="B1006" s="18" t="s">
        <v>3568</v>
      </c>
    </row>
    <row r="1007" spans="1:2" x14ac:dyDescent="0.2">
      <c r="A1007" s="18" t="s">
        <v>1375</v>
      </c>
      <c r="B1007" s="18" t="s">
        <v>3569</v>
      </c>
    </row>
    <row r="1008" spans="1:2" x14ac:dyDescent="0.2">
      <c r="A1008" s="18" t="s">
        <v>1376</v>
      </c>
      <c r="B1008" s="18" t="s">
        <v>3510</v>
      </c>
    </row>
    <row r="1009" spans="1:2" x14ac:dyDescent="0.2">
      <c r="A1009" s="18" t="s">
        <v>1377</v>
      </c>
      <c r="B1009" s="18" t="s">
        <v>3622</v>
      </c>
    </row>
    <row r="1010" spans="1:2" x14ac:dyDescent="0.2">
      <c r="A1010" s="18" t="s">
        <v>1378</v>
      </c>
      <c r="B1010" s="18" t="s">
        <v>3509</v>
      </c>
    </row>
    <row r="1011" spans="1:2" x14ac:dyDescent="0.2">
      <c r="A1011" s="18" t="s">
        <v>1379</v>
      </c>
      <c r="B1011" s="18" t="s">
        <v>3406</v>
      </c>
    </row>
    <row r="1012" spans="1:2" x14ac:dyDescent="0.2">
      <c r="A1012" s="18" t="s">
        <v>1380</v>
      </c>
      <c r="B1012" s="18" t="s">
        <v>3590</v>
      </c>
    </row>
    <row r="1013" spans="1:2" x14ac:dyDescent="0.2">
      <c r="A1013" s="18" t="s">
        <v>1381</v>
      </c>
      <c r="B1013" s="18" t="s">
        <v>3633</v>
      </c>
    </row>
    <row r="1014" spans="1:2" x14ac:dyDescent="0.2">
      <c r="A1014" s="18" t="s">
        <v>1382</v>
      </c>
      <c r="B1014" s="18" t="s">
        <v>3604</v>
      </c>
    </row>
    <row r="1015" spans="1:2" x14ac:dyDescent="0.2">
      <c r="A1015" s="18" t="s">
        <v>1383</v>
      </c>
      <c r="B1015" s="18" t="s">
        <v>3486</v>
      </c>
    </row>
    <row r="1016" spans="1:2" x14ac:dyDescent="0.2">
      <c r="A1016" s="18" t="s">
        <v>1384</v>
      </c>
      <c r="B1016" s="18" t="s">
        <v>3044</v>
      </c>
    </row>
    <row r="1017" spans="1:2" x14ac:dyDescent="0.2">
      <c r="A1017" s="18" t="s">
        <v>1385</v>
      </c>
      <c r="B1017" s="18" t="s">
        <v>3606</v>
      </c>
    </row>
    <row r="1018" spans="1:2" x14ac:dyDescent="0.2">
      <c r="A1018" s="18" t="s">
        <v>1386</v>
      </c>
      <c r="B1018" s="18" t="s">
        <v>3634</v>
      </c>
    </row>
    <row r="1019" spans="1:2" x14ac:dyDescent="0.2">
      <c r="A1019" s="18" t="s">
        <v>1387</v>
      </c>
      <c r="B1019" s="18" t="s">
        <v>3593</v>
      </c>
    </row>
    <row r="1020" spans="1:2" x14ac:dyDescent="0.2">
      <c r="A1020" s="18" t="s">
        <v>1388</v>
      </c>
      <c r="B1020" s="18" t="s">
        <v>3560</v>
      </c>
    </row>
    <row r="1021" spans="1:2" x14ac:dyDescent="0.2">
      <c r="A1021" s="18" t="s">
        <v>1389</v>
      </c>
      <c r="B1021" s="18" t="s">
        <v>3047</v>
      </c>
    </row>
    <row r="1022" spans="1:2" x14ac:dyDescent="0.2">
      <c r="A1022" s="18" t="s">
        <v>1390</v>
      </c>
      <c r="B1022" s="18" t="s">
        <v>3603</v>
      </c>
    </row>
    <row r="1023" spans="1:2" x14ac:dyDescent="0.2">
      <c r="A1023" s="18" t="s">
        <v>1391</v>
      </c>
      <c r="B1023" s="18" t="s">
        <v>3508</v>
      </c>
    </row>
    <row r="1024" spans="1:2" x14ac:dyDescent="0.2">
      <c r="A1024" s="18" t="s">
        <v>1392</v>
      </c>
      <c r="B1024" s="18" t="s">
        <v>3394</v>
      </c>
    </row>
    <row r="1025" spans="1:2" x14ac:dyDescent="0.2">
      <c r="A1025" s="18" t="s">
        <v>1393</v>
      </c>
      <c r="B1025" s="18" t="s">
        <v>3507</v>
      </c>
    </row>
    <row r="1026" spans="1:2" x14ac:dyDescent="0.2">
      <c r="A1026" s="18" t="s">
        <v>1394</v>
      </c>
      <c r="B1026" s="18" t="s">
        <v>3584</v>
      </c>
    </row>
    <row r="1027" spans="1:2" x14ac:dyDescent="0.2">
      <c r="A1027" s="18" t="s">
        <v>1395</v>
      </c>
      <c r="B1027" s="18" t="s">
        <v>3578</v>
      </c>
    </row>
    <row r="1028" spans="1:2" x14ac:dyDescent="0.2">
      <c r="A1028" s="18" t="s">
        <v>1396</v>
      </c>
      <c r="B1028" s="18" t="s">
        <v>3559</v>
      </c>
    </row>
    <row r="1029" spans="1:2" x14ac:dyDescent="0.2">
      <c r="A1029" s="18" t="s">
        <v>1397</v>
      </c>
      <c r="B1029" s="18" t="s">
        <v>3556</v>
      </c>
    </row>
    <row r="1030" spans="1:2" x14ac:dyDescent="0.2">
      <c r="A1030" s="18" t="s">
        <v>1398</v>
      </c>
      <c r="B1030" s="18" t="s">
        <v>3506</v>
      </c>
    </row>
    <row r="1031" spans="1:2" x14ac:dyDescent="0.2">
      <c r="A1031" s="18" t="s">
        <v>1399</v>
      </c>
      <c r="B1031" s="18" t="s">
        <v>3575</v>
      </c>
    </row>
    <row r="1032" spans="1:2" x14ac:dyDescent="0.2">
      <c r="A1032" s="18" t="s">
        <v>1400</v>
      </c>
      <c r="B1032" s="18" t="s">
        <v>3616</v>
      </c>
    </row>
    <row r="1033" spans="1:2" x14ac:dyDescent="0.2">
      <c r="A1033" s="18" t="s">
        <v>1401</v>
      </c>
      <c r="B1033" s="18" t="s">
        <v>3623</v>
      </c>
    </row>
    <row r="1034" spans="1:2" x14ac:dyDescent="0.2">
      <c r="A1034" s="18" t="s">
        <v>1402</v>
      </c>
      <c r="B1034" s="18" t="s">
        <v>3481</v>
      </c>
    </row>
    <row r="1035" spans="1:2" x14ac:dyDescent="0.2">
      <c r="A1035" s="18" t="s">
        <v>1403</v>
      </c>
      <c r="B1035" s="18" t="s">
        <v>3635</v>
      </c>
    </row>
    <row r="1036" spans="1:2" x14ac:dyDescent="0.2">
      <c r="A1036" s="18" t="s">
        <v>1404</v>
      </c>
      <c r="B1036" s="18" t="s">
        <v>3649</v>
      </c>
    </row>
    <row r="1037" spans="1:2" x14ac:dyDescent="0.2">
      <c r="A1037" s="18" t="s">
        <v>1405</v>
      </c>
      <c r="B1037" s="18" t="s">
        <v>3521</v>
      </c>
    </row>
    <row r="1038" spans="1:2" x14ac:dyDescent="0.2">
      <c r="A1038" s="18" t="s">
        <v>1406</v>
      </c>
      <c r="B1038" s="18" t="s">
        <v>3564</v>
      </c>
    </row>
    <row r="1039" spans="1:2" x14ac:dyDescent="0.2">
      <c r="A1039" s="18" t="s">
        <v>1407</v>
      </c>
      <c r="B1039" s="18" t="s">
        <v>3398</v>
      </c>
    </row>
    <row r="1040" spans="1:2" x14ac:dyDescent="0.2">
      <c r="A1040" s="18" t="s">
        <v>1408</v>
      </c>
      <c r="B1040" s="18" t="s">
        <v>3396</v>
      </c>
    </row>
    <row r="1041" spans="1:2" x14ac:dyDescent="0.2">
      <c r="A1041" s="18" t="s">
        <v>1409</v>
      </c>
      <c r="B1041" s="18" t="s">
        <v>3553</v>
      </c>
    </row>
    <row r="1042" spans="1:2" x14ac:dyDescent="0.2">
      <c r="A1042" s="18" t="s">
        <v>1410</v>
      </c>
      <c r="B1042" s="18" t="s">
        <v>3391</v>
      </c>
    </row>
    <row r="1043" spans="1:2" x14ac:dyDescent="0.2">
      <c r="A1043" s="18" t="s">
        <v>1411</v>
      </c>
      <c r="B1043" s="18" t="s">
        <v>3364</v>
      </c>
    </row>
    <row r="1044" spans="1:2" x14ac:dyDescent="0.2">
      <c r="A1044" s="18" t="s">
        <v>1412</v>
      </c>
      <c r="B1044" s="18" t="s">
        <v>3372</v>
      </c>
    </row>
    <row r="1045" spans="1:2" x14ac:dyDescent="0.2">
      <c r="A1045" s="18" t="s">
        <v>1413</v>
      </c>
      <c r="B1045" s="18" t="s">
        <v>3636</v>
      </c>
    </row>
    <row r="1046" spans="1:2" x14ac:dyDescent="0.2">
      <c r="A1046" s="18" t="s">
        <v>1414</v>
      </c>
      <c r="B1046" s="18" t="s">
        <v>3395</v>
      </c>
    </row>
    <row r="1047" spans="1:2" x14ac:dyDescent="0.2">
      <c r="A1047" s="18" t="s">
        <v>1415</v>
      </c>
      <c r="B1047" s="18" t="s">
        <v>3479</v>
      </c>
    </row>
    <row r="1048" spans="1:2" x14ac:dyDescent="0.2">
      <c r="A1048" s="18" t="s">
        <v>1416</v>
      </c>
      <c r="B1048" s="18" t="s">
        <v>3482</v>
      </c>
    </row>
    <row r="1049" spans="1:2" x14ac:dyDescent="0.2">
      <c r="A1049" s="18" t="s">
        <v>1417</v>
      </c>
      <c r="B1049" s="18" t="s">
        <v>3613</v>
      </c>
    </row>
    <row r="1050" spans="1:2" x14ac:dyDescent="0.2">
      <c r="A1050" s="18" t="s">
        <v>1418</v>
      </c>
      <c r="B1050" s="18" t="s">
        <v>3551</v>
      </c>
    </row>
    <row r="1051" spans="1:2" x14ac:dyDescent="0.2">
      <c r="A1051" s="18" t="s">
        <v>1419</v>
      </c>
      <c r="B1051" s="18" t="s">
        <v>3392</v>
      </c>
    </row>
    <row r="1052" spans="1:2" x14ac:dyDescent="0.2">
      <c r="A1052" s="18" t="s">
        <v>1420</v>
      </c>
      <c r="B1052" s="18" t="s">
        <v>3048</v>
      </c>
    </row>
    <row r="1053" spans="1:2" x14ac:dyDescent="0.2">
      <c r="A1053" s="18" t="s">
        <v>1421</v>
      </c>
      <c r="B1053" s="18" t="s">
        <v>3615</v>
      </c>
    </row>
    <row r="1054" spans="1:2" x14ac:dyDescent="0.2">
      <c r="A1054" s="18" t="s">
        <v>1422</v>
      </c>
      <c r="B1054" s="18" t="s">
        <v>3611</v>
      </c>
    </row>
    <row r="1055" spans="1:2" x14ac:dyDescent="0.2">
      <c r="A1055" s="18" t="s">
        <v>1423</v>
      </c>
      <c r="B1055" s="18" t="s">
        <v>3591</v>
      </c>
    </row>
    <row r="1056" spans="1:2" x14ac:dyDescent="0.2">
      <c r="A1056" s="18" t="s">
        <v>1424</v>
      </c>
      <c r="B1056" s="18" t="s">
        <v>2712</v>
      </c>
    </row>
    <row r="1057" spans="1:2" x14ac:dyDescent="0.2">
      <c r="A1057" s="18" t="s">
        <v>1425</v>
      </c>
      <c r="B1057" s="18" t="s">
        <v>3552</v>
      </c>
    </row>
    <row r="1058" spans="1:2" x14ac:dyDescent="0.2">
      <c r="A1058" s="18" t="s">
        <v>1426</v>
      </c>
      <c r="B1058" s="18" t="s">
        <v>3533</v>
      </c>
    </row>
    <row r="1059" spans="1:2" x14ac:dyDescent="0.2">
      <c r="A1059" s="18" t="s">
        <v>1427</v>
      </c>
      <c r="B1059" s="18" t="s">
        <v>3505</v>
      </c>
    </row>
    <row r="1060" spans="1:2" x14ac:dyDescent="0.2">
      <c r="A1060" s="18" t="s">
        <v>1428</v>
      </c>
      <c r="B1060" s="18" t="s">
        <v>3519</v>
      </c>
    </row>
    <row r="1061" spans="1:2" x14ac:dyDescent="0.2">
      <c r="A1061" s="18" t="s">
        <v>1429</v>
      </c>
      <c r="B1061" s="18" t="s">
        <v>3620</v>
      </c>
    </row>
    <row r="1062" spans="1:2" x14ac:dyDescent="0.2">
      <c r="A1062" s="18" t="s">
        <v>1430</v>
      </c>
      <c r="B1062" s="18" t="s">
        <v>3397</v>
      </c>
    </row>
    <row r="1063" spans="1:2" x14ac:dyDescent="0.2">
      <c r="A1063" s="18" t="s">
        <v>1431</v>
      </c>
      <c r="B1063" s="18" t="s">
        <v>3520</v>
      </c>
    </row>
    <row r="1064" spans="1:2" x14ac:dyDescent="0.2">
      <c r="A1064" s="18" t="s">
        <v>1432</v>
      </c>
      <c r="B1064" s="18" t="s">
        <v>3517</v>
      </c>
    </row>
    <row r="1065" spans="1:2" x14ac:dyDescent="0.2">
      <c r="A1065" s="18" t="s">
        <v>1433</v>
      </c>
      <c r="B1065" s="18" t="s">
        <v>3576</v>
      </c>
    </row>
    <row r="1066" spans="1:2" x14ac:dyDescent="0.2">
      <c r="A1066" s="18" t="s">
        <v>1434</v>
      </c>
      <c r="B1066" s="18" t="s">
        <v>2744</v>
      </c>
    </row>
    <row r="1067" spans="1:2" x14ac:dyDescent="0.2">
      <c r="A1067" s="18" t="s">
        <v>1435</v>
      </c>
      <c r="B1067" s="18" t="s">
        <v>3627</v>
      </c>
    </row>
    <row r="1068" spans="1:2" x14ac:dyDescent="0.2">
      <c r="A1068" s="18" t="s">
        <v>1436</v>
      </c>
      <c r="B1068" s="18" t="s">
        <v>3399</v>
      </c>
    </row>
    <row r="1069" spans="1:2" x14ac:dyDescent="0.2">
      <c r="A1069" s="18" t="s">
        <v>1437</v>
      </c>
      <c r="B1069" s="18" t="s">
        <v>3548</v>
      </c>
    </row>
    <row r="1070" spans="1:2" x14ac:dyDescent="0.2">
      <c r="A1070" s="18" t="s">
        <v>1438</v>
      </c>
      <c r="B1070" s="18" t="s">
        <v>3608</v>
      </c>
    </row>
    <row r="1071" spans="1:2" x14ac:dyDescent="0.2">
      <c r="A1071" s="18" t="s">
        <v>1439</v>
      </c>
      <c r="B1071" s="18" t="s">
        <v>3577</v>
      </c>
    </row>
    <row r="1072" spans="1:2" x14ac:dyDescent="0.2">
      <c r="A1072" s="18" t="s">
        <v>1440</v>
      </c>
      <c r="B1072" s="18" t="s">
        <v>3581</v>
      </c>
    </row>
    <row r="1073" spans="1:2" x14ac:dyDescent="0.2">
      <c r="A1073" s="18" t="s">
        <v>1441</v>
      </c>
      <c r="B1073" s="18" t="s">
        <v>3582</v>
      </c>
    </row>
    <row r="1074" spans="1:2" x14ac:dyDescent="0.2">
      <c r="A1074" s="18" t="s">
        <v>1442</v>
      </c>
      <c r="B1074" s="18" t="s">
        <v>3583</v>
      </c>
    </row>
    <row r="1075" spans="1:2" x14ac:dyDescent="0.2">
      <c r="A1075" s="18" t="s">
        <v>1443</v>
      </c>
      <c r="B1075" s="18" t="s">
        <v>3579</v>
      </c>
    </row>
    <row r="1076" spans="1:2" x14ac:dyDescent="0.2">
      <c r="A1076" s="18" t="s">
        <v>1444</v>
      </c>
      <c r="B1076" s="18" t="s">
        <v>3580</v>
      </c>
    </row>
    <row r="1077" spans="1:2" x14ac:dyDescent="0.2">
      <c r="A1077" s="18" t="s">
        <v>1445</v>
      </c>
      <c r="B1077" s="18" t="s">
        <v>3400</v>
      </c>
    </row>
    <row r="1078" spans="1:2" x14ac:dyDescent="0.2">
      <c r="A1078" s="18" t="s">
        <v>1446</v>
      </c>
      <c r="B1078" s="18" t="s">
        <v>3592</v>
      </c>
    </row>
    <row r="1079" spans="1:2" x14ac:dyDescent="0.2">
      <c r="A1079" s="18" t="s">
        <v>1447</v>
      </c>
      <c r="B1079" s="18" t="s">
        <v>3625</v>
      </c>
    </row>
    <row r="1080" spans="1:2" x14ac:dyDescent="0.2">
      <c r="A1080" s="18" t="s">
        <v>1448</v>
      </c>
      <c r="B1080" s="18" t="s">
        <v>3628</v>
      </c>
    </row>
    <row r="1081" spans="1:2" x14ac:dyDescent="0.2">
      <c r="A1081" s="18" t="s">
        <v>1449</v>
      </c>
      <c r="B1081" s="18" t="s">
        <v>3167</v>
      </c>
    </row>
    <row r="1082" spans="1:2" x14ac:dyDescent="0.2">
      <c r="A1082" s="18" t="s">
        <v>1450</v>
      </c>
      <c r="B1082" s="18" t="s">
        <v>3157</v>
      </c>
    </row>
    <row r="1083" spans="1:2" x14ac:dyDescent="0.2">
      <c r="A1083" s="18" t="s">
        <v>1451</v>
      </c>
      <c r="B1083" s="18" t="s">
        <v>3156</v>
      </c>
    </row>
    <row r="1084" spans="1:2" x14ac:dyDescent="0.2">
      <c r="A1084" s="18" t="s">
        <v>1452</v>
      </c>
      <c r="B1084" s="18" t="s">
        <v>3161</v>
      </c>
    </row>
    <row r="1085" spans="1:2" x14ac:dyDescent="0.2">
      <c r="A1085" s="18" t="s">
        <v>1453</v>
      </c>
      <c r="B1085" s="18" t="s">
        <v>3159</v>
      </c>
    </row>
    <row r="1086" spans="1:2" x14ac:dyDescent="0.2">
      <c r="A1086" s="18" t="s">
        <v>1454</v>
      </c>
      <c r="B1086" s="18" t="s">
        <v>3166</v>
      </c>
    </row>
    <row r="1087" spans="1:2" x14ac:dyDescent="0.2">
      <c r="A1087" s="18" t="s">
        <v>1455</v>
      </c>
      <c r="B1087" s="18" t="s">
        <v>3154</v>
      </c>
    </row>
    <row r="1088" spans="1:2" x14ac:dyDescent="0.2">
      <c r="A1088" s="18" t="s">
        <v>1456</v>
      </c>
      <c r="B1088" s="18" t="s">
        <v>3160</v>
      </c>
    </row>
    <row r="1089" spans="1:2" x14ac:dyDescent="0.2">
      <c r="A1089" s="18" t="s">
        <v>1457</v>
      </c>
      <c r="B1089" s="18" t="s">
        <v>3164</v>
      </c>
    </row>
    <row r="1090" spans="1:2" x14ac:dyDescent="0.2">
      <c r="A1090" s="18" t="s">
        <v>1458</v>
      </c>
      <c r="B1090" s="18" t="s">
        <v>3163</v>
      </c>
    </row>
    <row r="1091" spans="1:2" x14ac:dyDescent="0.2">
      <c r="A1091" s="18" t="s">
        <v>1459</v>
      </c>
      <c r="B1091" s="18" t="s">
        <v>3153</v>
      </c>
    </row>
    <row r="1092" spans="1:2" x14ac:dyDescent="0.2">
      <c r="A1092" s="18" t="s">
        <v>1460</v>
      </c>
      <c r="B1092" s="18" t="s">
        <v>3155</v>
      </c>
    </row>
    <row r="1093" spans="1:2" x14ac:dyDescent="0.2">
      <c r="A1093" s="18" t="s">
        <v>1461</v>
      </c>
      <c r="B1093" s="18" t="s">
        <v>3162</v>
      </c>
    </row>
    <row r="1094" spans="1:2" x14ac:dyDescent="0.2">
      <c r="A1094" s="18" t="s">
        <v>1462</v>
      </c>
      <c r="B1094" s="18" t="s">
        <v>3165</v>
      </c>
    </row>
    <row r="1095" spans="1:2" x14ac:dyDescent="0.2">
      <c r="A1095" s="18" t="s">
        <v>1463</v>
      </c>
      <c r="B1095" s="18" t="s">
        <v>3158</v>
      </c>
    </row>
    <row r="1096" spans="1:2" x14ac:dyDescent="0.2">
      <c r="A1096" s="18" t="s">
        <v>1464</v>
      </c>
      <c r="B1096" s="18" t="s">
        <v>2728</v>
      </c>
    </row>
    <row r="1097" spans="1:2" x14ac:dyDescent="0.2">
      <c r="A1097" s="18" t="s">
        <v>1465</v>
      </c>
      <c r="B1097" s="18" t="s">
        <v>2727</v>
      </c>
    </row>
    <row r="1098" spans="1:2" x14ac:dyDescent="0.2">
      <c r="A1098" s="18" t="s">
        <v>1466</v>
      </c>
      <c r="B1098" s="18" t="s">
        <v>2723</v>
      </c>
    </row>
    <row r="1099" spans="1:2" x14ac:dyDescent="0.2">
      <c r="A1099" s="18" t="s">
        <v>1467</v>
      </c>
      <c r="B1099" s="18" t="s">
        <v>2718</v>
      </c>
    </row>
    <row r="1100" spans="1:2" x14ac:dyDescent="0.2">
      <c r="A1100" s="18" t="s">
        <v>1468</v>
      </c>
      <c r="B1100" s="18" t="s">
        <v>2468</v>
      </c>
    </row>
    <row r="1101" spans="1:2" x14ac:dyDescent="0.2">
      <c r="A1101" s="18" t="s">
        <v>1469</v>
      </c>
      <c r="B1101" s="18" t="s">
        <v>2724</v>
      </c>
    </row>
    <row r="1102" spans="1:2" x14ac:dyDescent="0.2">
      <c r="A1102" s="18" t="s">
        <v>1470</v>
      </c>
      <c r="B1102" s="18" t="s">
        <v>2719</v>
      </c>
    </row>
    <row r="1103" spans="1:2" x14ac:dyDescent="0.2">
      <c r="A1103" s="18" t="s">
        <v>1471</v>
      </c>
      <c r="B1103" s="18" t="s">
        <v>2722</v>
      </c>
    </row>
    <row r="1104" spans="1:2" x14ac:dyDescent="0.2">
      <c r="A1104" s="18" t="s">
        <v>1472</v>
      </c>
      <c r="B1104" s="18" t="s">
        <v>2720</v>
      </c>
    </row>
    <row r="1105" spans="1:2" x14ac:dyDescent="0.2">
      <c r="A1105" s="18" t="s">
        <v>1473</v>
      </c>
      <c r="B1105" s="18" t="s">
        <v>2721</v>
      </c>
    </row>
    <row r="1106" spans="1:2" x14ac:dyDescent="0.2">
      <c r="A1106" s="18" t="s">
        <v>1474</v>
      </c>
      <c r="B1106" s="18" t="s">
        <v>2701</v>
      </c>
    </row>
    <row r="1107" spans="1:2" x14ac:dyDescent="0.2">
      <c r="A1107" s="18" t="s">
        <v>1475</v>
      </c>
      <c r="B1107" s="18" t="s">
        <v>2467</v>
      </c>
    </row>
    <row r="1108" spans="1:2" x14ac:dyDescent="0.2">
      <c r="A1108" s="18" t="s">
        <v>1476</v>
      </c>
      <c r="B1108" s="18" t="s">
        <v>3470</v>
      </c>
    </row>
    <row r="1109" spans="1:2" x14ac:dyDescent="0.2">
      <c r="A1109" s="18" t="s">
        <v>1477</v>
      </c>
      <c r="B1109" s="18" t="s">
        <v>3448</v>
      </c>
    </row>
    <row r="1110" spans="1:2" x14ac:dyDescent="0.2">
      <c r="A1110" s="18" t="s">
        <v>1478</v>
      </c>
      <c r="B1110" s="18" t="s">
        <v>3459</v>
      </c>
    </row>
    <row r="1111" spans="1:2" x14ac:dyDescent="0.2">
      <c r="A1111" s="18" t="s">
        <v>1479</v>
      </c>
      <c r="B1111" s="18" t="s">
        <v>3460</v>
      </c>
    </row>
    <row r="1112" spans="1:2" x14ac:dyDescent="0.2">
      <c r="A1112" s="18" t="s">
        <v>1480</v>
      </c>
      <c r="B1112" s="18" t="s">
        <v>2921</v>
      </c>
    </row>
    <row r="1113" spans="1:2" x14ac:dyDescent="0.2">
      <c r="A1113" s="18" t="s">
        <v>1481</v>
      </c>
      <c r="B1113" s="18" t="s">
        <v>3469</v>
      </c>
    </row>
    <row r="1114" spans="1:2" x14ac:dyDescent="0.2">
      <c r="A1114" s="18" t="s">
        <v>1482</v>
      </c>
      <c r="B1114" s="18" t="s">
        <v>2914</v>
      </c>
    </row>
    <row r="1115" spans="1:2" x14ac:dyDescent="0.2">
      <c r="A1115" s="18" t="s">
        <v>1483</v>
      </c>
      <c r="B1115" s="18" t="s">
        <v>2915</v>
      </c>
    </row>
    <row r="1116" spans="1:2" x14ac:dyDescent="0.2">
      <c r="A1116" s="18" t="s">
        <v>1484</v>
      </c>
      <c r="B1116" s="18" t="s">
        <v>3471</v>
      </c>
    </row>
    <row r="1117" spans="1:2" x14ac:dyDescent="0.2">
      <c r="A1117" s="18" t="s">
        <v>1485</v>
      </c>
      <c r="B1117" s="18" t="s">
        <v>3472</v>
      </c>
    </row>
    <row r="1118" spans="1:2" x14ac:dyDescent="0.2">
      <c r="A1118" s="18" t="s">
        <v>1486</v>
      </c>
      <c r="B1118" s="18" t="s">
        <v>3456</v>
      </c>
    </row>
    <row r="1119" spans="1:2" x14ac:dyDescent="0.2">
      <c r="A1119" s="18" t="s">
        <v>1487</v>
      </c>
      <c r="B1119" s="18" t="s">
        <v>3462</v>
      </c>
    </row>
    <row r="1120" spans="1:2" x14ac:dyDescent="0.2">
      <c r="A1120" s="18" t="s">
        <v>1488</v>
      </c>
      <c r="B1120" s="18" t="s">
        <v>3369</v>
      </c>
    </row>
    <row r="1121" spans="1:2" x14ac:dyDescent="0.2">
      <c r="A1121" s="18" t="s">
        <v>1489</v>
      </c>
      <c r="B1121" s="18" t="s">
        <v>3370</v>
      </c>
    </row>
    <row r="1122" spans="1:2" x14ac:dyDescent="0.2">
      <c r="A1122" s="18" t="s">
        <v>1490</v>
      </c>
      <c r="B1122" s="18" t="s">
        <v>2922</v>
      </c>
    </row>
    <row r="1123" spans="1:2" x14ac:dyDescent="0.2">
      <c r="A1123" s="18" t="s">
        <v>1491</v>
      </c>
      <c r="B1123" s="18" t="s">
        <v>3452</v>
      </c>
    </row>
    <row r="1124" spans="1:2" x14ac:dyDescent="0.2">
      <c r="A1124" s="18" t="s">
        <v>1492</v>
      </c>
      <c r="B1124" s="18" t="s">
        <v>2923</v>
      </c>
    </row>
    <row r="1125" spans="1:2" x14ac:dyDescent="0.2">
      <c r="A1125" s="18" t="s">
        <v>1493</v>
      </c>
      <c r="B1125" s="18" t="s">
        <v>3465</v>
      </c>
    </row>
    <row r="1126" spans="1:2" x14ac:dyDescent="0.2">
      <c r="A1126" s="18" t="s">
        <v>1494</v>
      </c>
      <c r="B1126" s="18" t="s">
        <v>2919</v>
      </c>
    </row>
    <row r="1127" spans="1:2" x14ac:dyDescent="0.2">
      <c r="A1127" s="18" t="s">
        <v>1495</v>
      </c>
      <c r="B1127" s="18" t="s">
        <v>3443</v>
      </c>
    </row>
    <row r="1128" spans="1:2" x14ac:dyDescent="0.2">
      <c r="A1128" s="18" t="s">
        <v>1496</v>
      </c>
      <c r="B1128" s="18" t="s">
        <v>3473</v>
      </c>
    </row>
    <row r="1129" spans="1:2" x14ac:dyDescent="0.2">
      <c r="A1129" s="18" t="s">
        <v>1497</v>
      </c>
      <c r="B1129" s="18" t="s">
        <v>3457</v>
      </c>
    </row>
    <row r="1130" spans="1:2" x14ac:dyDescent="0.2">
      <c r="A1130" s="18" t="s">
        <v>1498</v>
      </c>
      <c r="B1130" s="18" t="s">
        <v>3454</v>
      </c>
    </row>
    <row r="1131" spans="1:2" x14ac:dyDescent="0.2">
      <c r="A1131" s="18" t="s">
        <v>1499</v>
      </c>
      <c r="B1131" s="18" t="s">
        <v>3446</v>
      </c>
    </row>
    <row r="1132" spans="1:2" x14ac:dyDescent="0.2">
      <c r="A1132" s="18" t="s">
        <v>1500</v>
      </c>
      <c r="B1132" s="18" t="s">
        <v>3466</v>
      </c>
    </row>
    <row r="1133" spans="1:2" x14ac:dyDescent="0.2">
      <c r="A1133" s="18" t="s">
        <v>1501</v>
      </c>
      <c r="B1133" s="18" t="s">
        <v>3464</v>
      </c>
    </row>
    <row r="1134" spans="1:2" x14ac:dyDescent="0.2">
      <c r="A1134" s="18" t="s">
        <v>1502</v>
      </c>
      <c r="B1134" s="18" t="s">
        <v>3365</v>
      </c>
    </row>
    <row r="1135" spans="1:2" x14ac:dyDescent="0.2">
      <c r="A1135" s="18" t="s">
        <v>1503</v>
      </c>
      <c r="B1135" s="18" t="s">
        <v>3461</v>
      </c>
    </row>
    <row r="1136" spans="1:2" x14ac:dyDescent="0.2">
      <c r="A1136" s="18" t="s">
        <v>1504</v>
      </c>
      <c r="B1136" s="18" t="s">
        <v>3468</v>
      </c>
    </row>
    <row r="1137" spans="1:2" x14ac:dyDescent="0.2">
      <c r="A1137" s="18" t="s">
        <v>1505</v>
      </c>
      <c r="B1137" s="18" t="s">
        <v>2908</v>
      </c>
    </row>
    <row r="1138" spans="1:2" x14ac:dyDescent="0.2">
      <c r="A1138" s="18" t="s">
        <v>1506</v>
      </c>
      <c r="B1138" s="18" t="s">
        <v>2909</v>
      </c>
    </row>
    <row r="1139" spans="1:2" x14ac:dyDescent="0.2">
      <c r="A1139" s="18" t="s">
        <v>1507</v>
      </c>
      <c r="B1139" s="18" t="s">
        <v>3463</v>
      </c>
    </row>
    <row r="1140" spans="1:2" x14ac:dyDescent="0.2">
      <c r="A1140" s="18" t="s">
        <v>1508</v>
      </c>
      <c r="B1140" s="18" t="s">
        <v>2920</v>
      </c>
    </row>
    <row r="1141" spans="1:2" x14ac:dyDescent="0.2">
      <c r="A1141" s="18" t="s">
        <v>1509</v>
      </c>
      <c r="B1141" s="18" t="s">
        <v>2913</v>
      </c>
    </row>
    <row r="1142" spans="1:2" x14ac:dyDescent="0.2">
      <c r="A1142" s="18" t="s">
        <v>1510</v>
      </c>
      <c r="B1142" s="18" t="s">
        <v>3447</v>
      </c>
    </row>
    <row r="1143" spans="1:2" x14ac:dyDescent="0.2">
      <c r="A1143" s="18" t="s">
        <v>1511</v>
      </c>
      <c r="B1143" s="18" t="s">
        <v>3458</v>
      </c>
    </row>
    <row r="1144" spans="1:2" x14ac:dyDescent="0.2">
      <c r="A1144" s="18" t="s">
        <v>1512</v>
      </c>
      <c r="B1144" s="18" t="s">
        <v>3366</v>
      </c>
    </row>
    <row r="1145" spans="1:2" x14ac:dyDescent="0.2">
      <c r="A1145" s="18" t="s">
        <v>1513</v>
      </c>
      <c r="B1145" s="18" t="s">
        <v>2917</v>
      </c>
    </row>
    <row r="1146" spans="1:2" x14ac:dyDescent="0.2">
      <c r="A1146" s="18" t="s">
        <v>1514</v>
      </c>
      <c r="B1146" s="18" t="s">
        <v>2907</v>
      </c>
    </row>
    <row r="1147" spans="1:2" x14ac:dyDescent="0.2">
      <c r="A1147" s="18" t="s">
        <v>1515</v>
      </c>
      <c r="B1147" s="18" t="s">
        <v>3444</v>
      </c>
    </row>
    <row r="1148" spans="1:2" x14ac:dyDescent="0.2">
      <c r="A1148" s="18" t="s">
        <v>1516</v>
      </c>
      <c r="B1148" s="18" t="s">
        <v>2918</v>
      </c>
    </row>
    <row r="1149" spans="1:2" x14ac:dyDescent="0.2">
      <c r="A1149" s="18" t="s">
        <v>1517</v>
      </c>
      <c r="B1149" s="18" t="s">
        <v>2910</v>
      </c>
    </row>
    <row r="1150" spans="1:2" x14ac:dyDescent="0.2">
      <c r="A1150" s="18" t="s">
        <v>1518</v>
      </c>
      <c r="B1150" s="18" t="s">
        <v>2905</v>
      </c>
    </row>
    <row r="1151" spans="1:2" x14ac:dyDescent="0.2">
      <c r="A1151" s="18" t="s">
        <v>1519</v>
      </c>
      <c r="B1151" s="18" t="s">
        <v>3467</v>
      </c>
    </row>
    <row r="1152" spans="1:2" x14ac:dyDescent="0.2">
      <c r="A1152" s="18" t="s">
        <v>1520</v>
      </c>
      <c r="B1152" s="18" t="s">
        <v>3368</v>
      </c>
    </row>
    <row r="1153" spans="1:2" x14ac:dyDescent="0.2">
      <c r="A1153" s="18" t="s">
        <v>1521</v>
      </c>
      <c r="B1153" s="18" t="s">
        <v>2906</v>
      </c>
    </row>
    <row r="1154" spans="1:2" x14ac:dyDescent="0.2">
      <c r="A1154" s="18" t="s">
        <v>1522</v>
      </c>
      <c r="B1154" s="18" t="s">
        <v>3445</v>
      </c>
    </row>
    <row r="1155" spans="1:2" x14ac:dyDescent="0.2">
      <c r="A1155" s="18" t="s">
        <v>1523</v>
      </c>
      <c r="B1155" s="18" t="s">
        <v>2912</v>
      </c>
    </row>
    <row r="1156" spans="1:2" x14ac:dyDescent="0.2">
      <c r="A1156" s="18" t="s">
        <v>1524</v>
      </c>
      <c r="B1156" s="18" t="s">
        <v>3449</v>
      </c>
    </row>
    <row r="1157" spans="1:2" x14ac:dyDescent="0.2">
      <c r="A1157" s="18" t="s">
        <v>1525</v>
      </c>
      <c r="B1157" s="18" t="s">
        <v>3450</v>
      </c>
    </row>
    <row r="1158" spans="1:2" x14ac:dyDescent="0.2">
      <c r="A1158" s="18" t="s">
        <v>1526</v>
      </c>
      <c r="B1158" s="18" t="s">
        <v>3455</v>
      </c>
    </row>
    <row r="1159" spans="1:2" x14ac:dyDescent="0.2">
      <c r="A1159" s="18" t="s">
        <v>1527</v>
      </c>
      <c r="B1159" s="18" t="s">
        <v>2916</v>
      </c>
    </row>
    <row r="1160" spans="1:2" x14ac:dyDescent="0.2">
      <c r="A1160" s="18" t="s">
        <v>1528</v>
      </c>
      <c r="B1160" s="18" t="s">
        <v>2911</v>
      </c>
    </row>
    <row r="1161" spans="1:2" x14ac:dyDescent="0.2">
      <c r="A1161" s="18" t="s">
        <v>1529</v>
      </c>
      <c r="B1161" s="18" t="s">
        <v>3219</v>
      </c>
    </row>
    <row r="1162" spans="1:2" x14ac:dyDescent="0.2">
      <c r="A1162" s="18" t="s">
        <v>1530</v>
      </c>
      <c r="B1162" s="18" t="s">
        <v>3220</v>
      </c>
    </row>
    <row r="1163" spans="1:2" x14ac:dyDescent="0.2">
      <c r="A1163" s="18" t="s">
        <v>1531</v>
      </c>
      <c r="B1163" s="18" t="s">
        <v>3566</v>
      </c>
    </row>
    <row r="1164" spans="1:2" x14ac:dyDescent="0.2">
      <c r="A1164" s="18" t="s">
        <v>1532</v>
      </c>
      <c r="B1164" s="18" t="s">
        <v>3295</v>
      </c>
    </row>
    <row r="1165" spans="1:2" x14ac:dyDescent="0.2">
      <c r="A1165" s="18" t="s">
        <v>1533</v>
      </c>
      <c r="B1165" s="18" t="s">
        <v>3640</v>
      </c>
    </row>
    <row r="1166" spans="1:2" x14ac:dyDescent="0.2">
      <c r="A1166" s="18" t="s">
        <v>1534</v>
      </c>
      <c r="B1166" s="18" t="s">
        <v>3222</v>
      </c>
    </row>
    <row r="1167" spans="1:2" x14ac:dyDescent="0.2">
      <c r="A1167" s="18" t="s">
        <v>1535</v>
      </c>
      <c r="B1167" s="18" t="s">
        <v>3310</v>
      </c>
    </row>
    <row r="1168" spans="1:2" x14ac:dyDescent="0.2">
      <c r="A1168" s="18" t="s">
        <v>1536</v>
      </c>
      <c r="B1168" s="18" t="s">
        <v>3297</v>
      </c>
    </row>
    <row r="1169" spans="1:2" x14ac:dyDescent="0.2">
      <c r="A1169" s="18" t="s">
        <v>1537</v>
      </c>
      <c r="B1169" s="18" t="s">
        <v>3226</v>
      </c>
    </row>
    <row r="1170" spans="1:2" x14ac:dyDescent="0.2">
      <c r="A1170" s="18" t="s">
        <v>1538</v>
      </c>
      <c r="B1170" s="18" t="s">
        <v>3221</v>
      </c>
    </row>
    <row r="1171" spans="1:2" x14ac:dyDescent="0.2">
      <c r="A1171" s="18" t="s">
        <v>1539</v>
      </c>
      <c r="B1171" s="18" t="s">
        <v>3313</v>
      </c>
    </row>
    <row r="1172" spans="1:2" x14ac:dyDescent="0.2">
      <c r="A1172" s="18" t="s">
        <v>1540</v>
      </c>
      <c r="B1172" s="18" t="s">
        <v>3537</v>
      </c>
    </row>
    <row r="1173" spans="1:2" x14ac:dyDescent="0.2">
      <c r="A1173" s="18" t="s">
        <v>1541</v>
      </c>
      <c r="B1173" s="18" t="s">
        <v>3300</v>
      </c>
    </row>
    <row r="1174" spans="1:2" x14ac:dyDescent="0.2">
      <c r="A1174" s="18" t="s">
        <v>1542</v>
      </c>
      <c r="B1174" s="18" t="s">
        <v>3318</v>
      </c>
    </row>
    <row r="1175" spans="1:2" x14ac:dyDescent="0.2">
      <c r="A1175" s="18" t="s">
        <v>1543</v>
      </c>
      <c r="B1175" s="18" t="s">
        <v>3565</v>
      </c>
    </row>
    <row r="1176" spans="1:2" x14ac:dyDescent="0.2">
      <c r="A1176" s="18" t="s">
        <v>1544</v>
      </c>
      <c r="B1176" s="18" t="s">
        <v>3228</v>
      </c>
    </row>
    <row r="1177" spans="1:2" x14ac:dyDescent="0.2">
      <c r="A1177" s="18" t="s">
        <v>1545</v>
      </c>
      <c r="B1177" s="18" t="s">
        <v>3227</v>
      </c>
    </row>
    <row r="1178" spans="1:2" x14ac:dyDescent="0.2">
      <c r="A1178" s="18" t="s">
        <v>1546</v>
      </c>
      <c r="B1178" s="18" t="s">
        <v>3299</v>
      </c>
    </row>
    <row r="1179" spans="1:2" x14ac:dyDescent="0.2">
      <c r="A1179" s="18" t="s">
        <v>1547</v>
      </c>
      <c r="B1179" s="18" t="s">
        <v>3168</v>
      </c>
    </row>
    <row r="1180" spans="1:2" x14ac:dyDescent="0.2">
      <c r="A1180" s="18" t="s">
        <v>1548</v>
      </c>
      <c r="B1180" s="18" t="s">
        <v>3645</v>
      </c>
    </row>
    <row r="1181" spans="1:2" x14ac:dyDescent="0.2">
      <c r="A1181" s="18" t="s">
        <v>1549</v>
      </c>
      <c r="B1181" s="18" t="s">
        <v>3641</v>
      </c>
    </row>
    <row r="1182" spans="1:2" x14ac:dyDescent="0.2">
      <c r="A1182" s="18" t="s">
        <v>1550</v>
      </c>
      <c r="B1182" s="18" t="s">
        <v>2711</v>
      </c>
    </row>
    <row r="1183" spans="1:2" x14ac:dyDescent="0.2">
      <c r="A1183" s="18" t="s">
        <v>1551</v>
      </c>
      <c r="B1183" s="18" t="s">
        <v>3316</v>
      </c>
    </row>
    <row r="1184" spans="1:2" x14ac:dyDescent="0.2">
      <c r="A1184" s="18" t="s">
        <v>1552</v>
      </c>
      <c r="B1184" s="18" t="s">
        <v>3319</v>
      </c>
    </row>
    <row r="1185" spans="1:2" x14ac:dyDescent="0.2">
      <c r="A1185" s="18" t="s">
        <v>1553</v>
      </c>
      <c r="B1185" s="18" t="s">
        <v>3314</v>
      </c>
    </row>
    <row r="1186" spans="1:2" x14ac:dyDescent="0.2">
      <c r="A1186" s="18" t="s">
        <v>1554</v>
      </c>
      <c r="B1186" s="18" t="s">
        <v>3317</v>
      </c>
    </row>
    <row r="1187" spans="1:2" x14ac:dyDescent="0.2">
      <c r="A1187" s="18" t="s">
        <v>1555</v>
      </c>
      <c r="B1187" s="18" t="s">
        <v>3642</v>
      </c>
    </row>
    <row r="1188" spans="1:2" x14ac:dyDescent="0.2">
      <c r="A1188" s="18" t="s">
        <v>1556</v>
      </c>
      <c r="B1188" s="18" t="s">
        <v>3315</v>
      </c>
    </row>
    <row r="1189" spans="1:2" x14ac:dyDescent="0.2">
      <c r="A1189" s="18" t="s">
        <v>1557</v>
      </c>
      <c r="B1189" s="18" t="s">
        <v>3538</v>
      </c>
    </row>
    <row r="1190" spans="1:2" x14ac:dyDescent="0.2">
      <c r="A1190" s="18" t="s">
        <v>1558</v>
      </c>
      <c r="B1190" s="18" t="s">
        <v>3223</v>
      </c>
    </row>
    <row r="1191" spans="1:2" x14ac:dyDescent="0.2">
      <c r="A1191" s="18" t="s">
        <v>1559</v>
      </c>
      <c r="B1191" s="18" t="s">
        <v>3320</v>
      </c>
    </row>
    <row r="1192" spans="1:2" x14ac:dyDescent="0.2">
      <c r="A1192" s="18" t="s">
        <v>1560</v>
      </c>
      <c r="B1192" s="18" t="s">
        <v>3643</v>
      </c>
    </row>
    <row r="1193" spans="1:2" x14ac:dyDescent="0.2">
      <c r="A1193" s="18" t="s">
        <v>1561</v>
      </c>
      <c r="B1193" s="18" t="s">
        <v>3312</v>
      </c>
    </row>
    <row r="1194" spans="1:2" x14ac:dyDescent="0.2">
      <c r="A1194" s="18" t="s">
        <v>1562</v>
      </c>
      <c r="B1194" s="18" t="s">
        <v>3567</v>
      </c>
    </row>
    <row r="1195" spans="1:2" x14ac:dyDescent="0.2">
      <c r="A1195" s="18" t="s">
        <v>1563</v>
      </c>
      <c r="B1195" s="18" t="s">
        <v>3536</v>
      </c>
    </row>
    <row r="1196" spans="1:2" x14ac:dyDescent="0.2">
      <c r="A1196" s="18" t="s">
        <v>1564</v>
      </c>
      <c r="B1196" s="18" t="s">
        <v>3309</v>
      </c>
    </row>
    <row r="1197" spans="1:2" x14ac:dyDescent="0.2">
      <c r="A1197" s="18" t="s">
        <v>1565</v>
      </c>
      <c r="B1197" s="18" t="s">
        <v>3229</v>
      </c>
    </row>
    <row r="1198" spans="1:2" x14ac:dyDescent="0.2">
      <c r="A1198" s="18" t="s">
        <v>1566</v>
      </c>
      <c r="B1198" s="18" t="s">
        <v>3644</v>
      </c>
    </row>
    <row r="1199" spans="1:2" x14ac:dyDescent="0.2">
      <c r="A1199" s="18" t="s">
        <v>1567</v>
      </c>
      <c r="B1199" s="18" t="s">
        <v>3311</v>
      </c>
    </row>
    <row r="1200" spans="1:2" x14ac:dyDescent="0.2">
      <c r="A1200" s="18" t="s">
        <v>1568</v>
      </c>
      <c r="B1200" s="18" t="s">
        <v>3224</v>
      </c>
    </row>
    <row r="1201" spans="1:2" x14ac:dyDescent="0.2">
      <c r="A1201" s="18" t="s">
        <v>1569</v>
      </c>
      <c r="B1201" s="18" t="s">
        <v>3296</v>
      </c>
    </row>
    <row r="1202" spans="1:2" x14ac:dyDescent="0.2">
      <c r="A1202" s="18" t="s">
        <v>1570</v>
      </c>
      <c r="B1202" s="18" t="s">
        <v>3225</v>
      </c>
    </row>
    <row r="1203" spans="1:2" x14ac:dyDescent="0.2">
      <c r="A1203" s="18" t="s">
        <v>1571</v>
      </c>
      <c r="B1203" s="18" t="s">
        <v>2944</v>
      </c>
    </row>
    <row r="1204" spans="1:2" x14ac:dyDescent="0.2">
      <c r="A1204" s="18" t="s">
        <v>1572</v>
      </c>
      <c r="B1204" s="18" t="s">
        <v>3005</v>
      </c>
    </row>
    <row r="1205" spans="1:2" x14ac:dyDescent="0.2">
      <c r="A1205" s="18" t="s">
        <v>1573</v>
      </c>
      <c r="B1205" s="18" t="s">
        <v>2961</v>
      </c>
    </row>
    <row r="1206" spans="1:2" x14ac:dyDescent="0.2">
      <c r="A1206" s="18" t="s">
        <v>1574</v>
      </c>
      <c r="B1206" s="18" t="s">
        <v>3006</v>
      </c>
    </row>
    <row r="1207" spans="1:2" x14ac:dyDescent="0.2">
      <c r="A1207" s="18" t="s">
        <v>1575</v>
      </c>
      <c r="B1207" s="18" t="s">
        <v>2990</v>
      </c>
    </row>
    <row r="1208" spans="1:2" x14ac:dyDescent="0.2">
      <c r="A1208" s="18" t="s">
        <v>1576</v>
      </c>
      <c r="B1208" s="18" t="s">
        <v>2947</v>
      </c>
    </row>
    <row r="1209" spans="1:2" x14ac:dyDescent="0.2">
      <c r="A1209" s="18" t="s">
        <v>1577</v>
      </c>
      <c r="B1209" s="18" t="s">
        <v>3004</v>
      </c>
    </row>
    <row r="1210" spans="1:2" x14ac:dyDescent="0.2">
      <c r="A1210" s="18" t="s">
        <v>1578</v>
      </c>
      <c r="B1210" s="18" t="s">
        <v>2991</v>
      </c>
    </row>
    <row r="1211" spans="1:2" x14ac:dyDescent="0.2">
      <c r="A1211" s="18" t="s">
        <v>1579</v>
      </c>
      <c r="B1211" s="18" t="s">
        <v>3012</v>
      </c>
    </row>
    <row r="1212" spans="1:2" x14ac:dyDescent="0.2">
      <c r="A1212" s="18" t="s">
        <v>1580</v>
      </c>
      <c r="B1212" s="18" t="s">
        <v>3007</v>
      </c>
    </row>
    <row r="1213" spans="1:2" x14ac:dyDescent="0.2">
      <c r="A1213" s="18" t="s">
        <v>1581</v>
      </c>
      <c r="B1213" s="18" t="s">
        <v>3014</v>
      </c>
    </row>
    <row r="1214" spans="1:2" x14ac:dyDescent="0.2">
      <c r="A1214" s="18" t="s">
        <v>1582</v>
      </c>
      <c r="B1214" s="18" t="s">
        <v>3018</v>
      </c>
    </row>
    <row r="1215" spans="1:2" x14ac:dyDescent="0.2">
      <c r="A1215" s="18" t="s">
        <v>1583</v>
      </c>
      <c r="B1215" s="18" t="s">
        <v>2942</v>
      </c>
    </row>
    <row r="1216" spans="1:2" x14ac:dyDescent="0.2">
      <c r="A1216" s="18" t="s">
        <v>1584</v>
      </c>
      <c r="B1216" s="18" t="s">
        <v>2954</v>
      </c>
    </row>
    <row r="1217" spans="1:2" x14ac:dyDescent="0.2">
      <c r="A1217" s="18" t="s">
        <v>1585</v>
      </c>
      <c r="B1217" s="18" t="s">
        <v>2984</v>
      </c>
    </row>
    <row r="1218" spans="1:2" x14ac:dyDescent="0.2">
      <c r="A1218" s="18" t="s">
        <v>1586</v>
      </c>
      <c r="B1218" s="18" t="s">
        <v>3021</v>
      </c>
    </row>
    <row r="1219" spans="1:2" x14ac:dyDescent="0.2">
      <c r="A1219" s="18" t="s">
        <v>1587</v>
      </c>
      <c r="B1219" s="18" t="s">
        <v>2964</v>
      </c>
    </row>
    <row r="1220" spans="1:2" x14ac:dyDescent="0.2">
      <c r="A1220" s="18" t="s">
        <v>1588</v>
      </c>
      <c r="B1220" s="18" t="s">
        <v>2941</v>
      </c>
    </row>
    <row r="1221" spans="1:2" x14ac:dyDescent="0.2">
      <c r="A1221" s="18" t="s">
        <v>1589</v>
      </c>
      <c r="B1221" s="18" t="s">
        <v>2934</v>
      </c>
    </row>
    <row r="1222" spans="1:2" x14ac:dyDescent="0.2">
      <c r="A1222" s="18" t="s">
        <v>1590</v>
      </c>
      <c r="B1222" s="18" t="s">
        <v>2935</v>
      </c>
    </row>
    <row r="1223" spans="1:2" x14ac:dyDescent="0.2">
      <c r="A1223" s="18" t="s">
        <v>1591</v>
      </c>
      <c r="B1223" s="18" t="s">
        <v>2992</v>
      </c>
    </row>
    <row r="1224" spans="1:2" x14ac:dyDescent="0.2">
      <c r="A1224" s="18" t="s">
        <v>1592</v>
      </c>
      <c r="B1224" s="18" t="s">
        <v>2968</v>
      </c>
    </row>
    <row r="1225" spans="1:2" x14ac:dyDescent="0.2">
      <c r="A1225" s="18" t="s">
        <v>1593</v>
      </c>
      <c r="B1225" s="18" t="s">
        <v>2993</v>
      </c>
    </row>
    <row r="1226" spans="1:2" x14ac:dyDescent="0.2">
      <c r="A1226" s="18" t="s">
        <v>1594</v>
      </c>
      <c r="B1226" s="18" t="s">
        <v>2952</v>
      </c>
    </row>
    <row r="1227" spans="1:2" x14ac:dyDescent="0.2">
      <c r="A1227" s="18" t="s">
        <v>1595</v>
      </c>
      <c r="B1227" s="18" t="s">
        <v>2965</v>
      </c>
    </row>
    <row r="1228" spans="1:2" x14ac:dyDescent="0.2">
      <c r="A1228" s="18" t="s">
        <v>1596</v>
      </c>
      <c r="B1228" s="18" t="s">
        <v>2949</v>
      </c>
    </row>
    <row r="1229" spans="1:2" x14ac:dyDescent="0.2">
      <c r="A1229" s="18" t="s">
        <v>1597</v>
      </c>
      <c r="B1229" s="18" t="s">
        <v>2948</v>
      </c>
    </row>
    <row r="1230" spans="1:2" x14ac:dyDescent="0.2">
      <c r="A1230" s="18" t="s">
        <v>1598</v>
      </c>
      <c r="B1230" s="18" t="s">
        <v>3000</v>
      </c>
    </row>
    <row r="1231" spans="1:2" x14ac:dyDescent="0.2">
      <c r="A1231" s="18" t="s">
        <v>1599</v>
      </c>
      <c r="B1231" s="18" t="s">
        <v>2979</v>
      </c>
    </row>
    <row r="1232" spans="1:2" x14ac:dyDescent="0.2">
      <c r="A1232" s="18" t="s">
        <v>1600</v>
      </c>
      <c r="B1232" s="18" t="s">
        <v>2946</v>
      </c>
    </row>
    <row r="1233" spans="1:2" x14ac:dyDescent="0.2">
      <c r="A1233" s="18" t="s">
        <v>1601</v>
      </c>
      <c r="B1233" s="18" t="s">
        <v>2953</v>
      </c>
    </row>
    <row r="1234" spans="1:2" x14ac:dyDescent="0.2">
      <c r="A1234" s="18" t="s">
        <v>1602</v>
      </c>
      <c r="B1234" s="18" t="s">
        <v>2987</v>
      </c>
    </row>
    <row r="1235" spans="1:2" x14ac:dyDescent="0.2">
      <c r="A1235" s="18" t="s">
        <v>1603</v>
      </c>
      <c r="B1235" s="18" t="s">
        <v>2957</v>
      </c>
    </row>
    <row r="1236" spans="1:2" x14ac:dyDescent="0.2">
      <c r="A1236" s="18" t="s">
        <v>1604</v>
      </c>
      <c r="B1236" s="18" t="s">
        <v>2936</v>
      </c>
    </row>
    <row r="1237" spans="1:2" x14ac:dyDescent="0.2">
      <c r="A1237" s="18" t="s">
        <v>1605</v>
      </c>
      <c r="B1237" s="18" t="s">
        <v>3008</v>
      </c>
    </row>
    <row r="1238" spans="1:2" x14ac:dyDescent="0.2">
      <c r="A1238" s="18" t="s">
        <v>1606</v>
      </c>
      <c r="B1238" s="18" t="s">
        <v>2975</v>
      </c>
    </row>
    <row r="1239" spans="1:2" x14ac:dyDescent="0.2">
      <c r="A1239" s="18" t="s">
        <v>1607</v>
      </c>
      <c r="B1239" s="18" t="s">
        <v>2959</v>
      </c>
    </row>
    <row r="1240" spans="1:2" x14ac:dyDescent="0.2">
      <c r="A1240" s="18" t="s">
        <v>1608</v>
      </c>
      <c r="B1240" s="18" t="s">
        <v>2970</v>
      </c>
    </row>
    <row r="1241" spans="1:2" x14ac:dyDescent="0.2">
      <c r="A1241" s="18" t="s">
        <v>1609</v>
      </c>
      <c r="B1241" s="18" t="s">
        <v>2955</v>
      </c>
    </row>
    <row r="1242" spans="1:2" x14ac:dyDescent="0.2">
      <c r="A1242" s="18" t="s">
        <v>1610</v>
      </c>
      <c r="B1242" s="18" t="s">
        <v>2978</v>
      </c>
    </row>
    <row r="1243" spans="1:2" x14ac:dyDescent="0.2">
      <c r="A1243" s="18" t="s">
        <v>1611</v>
      </c>
      <c r="B1243" s="18" t="s">
        <v>2951</v>
      </c>
    </row>
    <row r="1244" spans="1:2" x14ac:dyDescent="0.2">
      <c r="A1244" s="18" t="s">
        <v>1612</v>
      </c>
      <c r="B1244" s="18" t="s">
        <v>2994</v>
      </c>
    </row>
    <row r="1245" spans="1:2" x14ac:dyDescent="0.2">
      <c r="A1245" s="18" t="s">
        <v>1613</v>
      </c>
      <c r="B1245" s="18" t="s">
        <v>3001</v>
      </c>
    </row>
    <row r="1246" spans="1:2" x14ac:dyDescent="0.2">
      <c r="A1246" s="18" t="s">
        <v>1614</v>
      </c>
      <c r="B1246" s="18" t="s">
        <v>2983</v>
      </c>
    </row>
    <row r="1247" spans="1:2" x14ac:dyDescent="0.2">
      <c r="A1247" s="18" t="s">
        <v>1615</v>
      </c>
      <c r="B1247" s="18" t="s">
        <v>2982</v>
      </c>
    </row>
    <row r="1248" spans="1:2" x14ac:dyDescent="0.2">
      <c r="A1248" s="18" t="s">
        <v>1616</v>
      </c>
      <c r="B1248" s="18" t="s">
        <v>2980</v>
      </c>
    </row>
    <row r="1249" spans="1:2" x14ac:dyDescent="0.2">
      <c r="A1249" s="18" t="s">
        <v>1617</v>
      </c>
      <c r="B1249" s="18" t="s">
        <v>2962</v>
      </c>
    </row>
    <row r="1250" spans="1:2" x14ac:dyDescent="0.2">
      <c r="A1250" s="18" t="s">
        <v>1618</v>
      </c>
      <c r="B1250" s="18" t="s">
        <v>3009</v>
      </c>
    </row>
    <row r="1251" spans="1:2" x14ac:dyDescent="0.2">
      <c r="A1251" s="18" t="s">
        <v>1619</v>
      </c>
      <c r="B1251" s="18" t="s">
        <v>2945</v>
      </c>
    </row>
    <row r="1252" spans="1:2" x14ac:dyDescent="0.2">
      <c r="A1252" s="18" t="s">
        <v>1620</v>
      </c>
      <c r="B1252" s="18" t="s">
        <v>3013</v>
      </c>
    </row>
    <row r="1253" spans="1:2" x14ac:dyDescent="0.2">
      <c r="A1253" s="18" t="s">
        <v>1621</v>
      </c>
      <c r="B1253" s="18" t="s">
        <v>2937</v>
      </c>
    </row>
    <row r="1254" spans="1:2" x14ac:dyDescent="0.2">
      <c r="A1254" s="18" t="s">
        <v>1622</v>
      </c>
      <c r="B1254" s="18" t="s">
        <v>2966</v>
      </c>
    </row>
    <row r="1255" spans="1:2" x14ac:dyDescent="0.2">
      <c r="A1255" s="18" t="s">
        <v>1623</v>
      </c>
      <c r="B1255" s="18" t="s">
        <v>2943</v>
      </c>
    </row>
    <row r="1256" spans="1:2" x14ac:dyDescent="0.2">
      <c r="A1256" s="18" t="s">
        <v>1624</v>
      </c>
      <c r="B1256" s="18" t="s">
        <v>2932</v>
      </c>
    </row>
    <row r="1257" spans="1:2" x14ac:dyDescent="0.2">
      <c r="A1257" s="18" t="s">
        <v>1625</v>
      </c>
      <c r="B1257" s="18" t="s">
        <v>3002</v>
      </c>
    </row>
    <row r="1258" spans="1:2" x14ac:dyDescent="0.2">
      <c r="A1258" s="18" t="s">
        <v>1626</v>
      </c>
      <c r="B1258" s="18" t="s">
        <v>2998</v>
      </c>
    </row>
    <row r="1259" spans="1:2" x14ac:dyDescent="0.2">
      <c r="A1259" s="18" t="s">
        <v>1627</v>
      </c>
      <c r="B1259" s="18" t="s">
        <v>2971</v>
      </c>
    </row>
    <row r="1260" spans="1:2" x14ac:dyDescent="0.2">
      <c r="A1260" s="18" t="s">
        <v>1628</v>
      </c>
      <c r="B1260" s="18" t="s">
        <v>2939</v>
      </c>
    </row>
    <row r="1261" spans="1:2" x14ac:dyDescent="0.2">
      <c r="A1261" s="18" t="s">
        <v>1629</v>
      </c>
      <c r="B1261" s="18" t="s">
        <v>2995</v>
      </c>
    </row>
    <row r="1262" spans="1:2" x14ac:dyDescent="0.2">
      <c r="A1262" s="18" t="s">
        <v>1630</v>
      </c>
      <c r="B1262" s="18" t="s">
        <v>2963</v>
      </c>
    </row>
    <row r="1263" spans="1:2" x14ac:dyDescent="0.2">
      <c r="A1263" s="18" t="s">
        <v>1631</v>
      </c>
      <c r="B1263" s="18" t="s">
        <v>2967</v>
      </c>
    </row>
    <row r="1264" spans="1:2" x14ac:dyDescent="0.2">
      <c r="A1264" s="18" t="s">
        <v>1632</v>
      </c>
      <c r="B1264" s="18" t="s">
        <v>2996</v>
      </c>
    </row>
    <row r="1265" spans="1:2" x14ac:dyDescent="0.2">
      <c r="A1265" s="18" t="s">
        <v>1633</v>
      </c>
      <c r="B1265" s="18" t="s">
        <v>2950</v>
      </c>
    </row>
    <row r="1266" spans="1:2" x14ac:dyDescent="0.2">
      <c r="A1266" s="18" t="s">
        <v>1634</v>
      </c>
      <c r="B1266" s="18" t="s">
        <v>2972</v>
      </c>
    </row>
    <row r="1267" spans="1:2" x14ac:dyDescent="0.2">
      <c r="A1267" s="18" t="s">
        <v>1635</v>
      </c>
      <c r="B1267" s="18" t="s">
        <v>3017</v>
      </c>
    </row>
    <row r="1268" spans="1:2" x14ac:dyDescent="0.2">
      <c r="A1268" s="18" t="s">
        <v>1636</v>
      </c>
      <c r="B1268" s="18" t="s">
        <v>2976</v>
      </c>
    </row>
    <row r="1269" spans="1:2" x14ac:dyDescent="0.2">
      <c r="A1269" s="18" t="s">
        <v>1637</v>
      </c>
      <c r="B1269" s="18" t="s">
        <v>2988</v>
      </c>
    </row>
    <row r="1270" spans="1:2" x14ac:dyDescent="0.2">
      <c r="A1270" s="18" t="s">
        <v>1638</v>
      </c>
      <c r="B1270" s="18" t="s">
        <v>2956</v>
      </c>
    </row>
    <row r="1271" spans="1:2" x14ac:dyDescent="0.2">
      <c r="A1271" s="18" t="s">
        <v>1639</v>
      </c>
      <c r="B1271" s="18" t="s">
        <v>2969</v>
      </c>
    </row>
    <row r="1272" spans="1:2" x14ac:dyDescent="0.2">
      <c r="A1272" s="18" t="s">
        <v>1640</v>
      </c>
      <c r="B1272" s="18" t="s">
        <v>2986</v>
      </c>
    </row>
    <row r="1273" spans="1:2" x14ac:dyDescent="0.2">
      <c r="A1273" s="18" t="s">
        <v>1641</v>
      </c>
      <c r="B1273" s="18" t="s">
        <v>2940</v>
      </c>
    </row>
    <row r="1274" spans="1:2" x14ac:dyDescent="0.2">
      <c r="A1274" s="18" t="s">
        <v>1642</v>
      </c>
      <c r="B1274" s="18" t="s">
        <v>3003</v>
      </c>
    </row>
    <row r="1275" spans="1:2" x14ac:dyDescent="0.2">
      <c r="A1275" s="18" t="s">
        <v>1643</v>
      </c>
      <c r="B1275" s="18" t="s">
        <v>3011</v>
      </c>
    </row>
    <row r="1276" spans="1:2" x14ac:dyDescent="0.2">
      <c r="A1276" s="18" t="s">
        <v>1644</v>
      </c>
      <c r="B1276" s="18" t="s">
        <v>3016</v>
      </c>
    </row>
    <row r="1277" spans="1:2" x14ac:dyDescent="0.2">
      <c r="A1277" s="18" t="s">
        <v>1645</v>
      </c>
      <c r="B1277" s="18" t="s">
        <v>2938</v>
      </c>
    </row>
    <row r="1278" spans="1:2" x14ac:dyDescent="0.2">
      <c r="A1278" s="18" t="s">
        <v>1646</v>
      </c>
      <c r="B1278" s="18" t="s">
        <v>2997</v>
      </c>
    </row>
    <row r="1279" spans="1:2" x14ac:dyDescent="0.2">
      <c r="A1279" s="18" t="s">
        <v>1647</v>
      </c>
      <c r="B1279" s="18" t="s">
        <v>2989</v>
      </c>
    </row>
    <row r="1280" spans="1:2" x14ac:dyDescent="0.2">
      <c r="A1280" s="18" t="s">
        <v>1648</v>
      </c>
      <c r="B1280" s="18" t="s">
        <v>3010</v>
      </c>
    </row>
    <row r="1281" spans="1:2" x14ac:dyDescent="0.2">
      <c r="A1281" s="18" t="s">
        <v>1649</v>
      </c>
      <c r="B1281" s="18" t="s">
        <v>2973</v>
      </c>
    </row>
    <row r="1282" spans="1:2" x14ac:dyDescent="0.2">
      <c r="A1282" s="18" t="s">
        <v>1650</v>
      </c>
      <c r="B1282" s="18" t="s">
        <v>2985</v>
      </c>
    </row>
    <row r="1283" spans="1:2" x14ac:dyDescent="0.2">
      <c r="A1283" s="18" t="s">
        <v>1651</v>
      </c>
      <c r="B1283" s="18" t="s">
        <v>3019</v>
      </c>
    </row>
    <row r="1284" spans="1:2" x14ac:dyDescent="0.2">
      <c r="A1284" s="18" t="s">
        <v>1652</v>
      </c>
      <c r="B1284" s="18" t="s">
        <v>3015</v>
      </c>
    </row>
    <row r="1285" spans="1:2" x14ac:dyDescent="0.2">
      <c r="A1285" s="18" t="s">
        <v>1653</v>
      </c>
      <c r="B1285" s="18" t="s">
        <v>2999</v>
      </c>
    </row>
    <row r="1286" spans="1:2" x14ac:dyDescent="0.2">
      <c r="A1286" s="18" t="s">
        <v>1654</v>
      </c>
      <c r="B1286" s="18" t="s">
        <v>2960</v>
      </c>
    </row>
    <row r="1287" spans="1:2" x14ac:dyDescent="0.2">
      <c r="A1287" s="18" t="s">
        <v>1655</v>
      </c>
      <c r="B1287" s="18" t="s">
        <v>2958</v>
      </c>
    </row>
    <row r="1288" spans="1:2" x14ac:dyDescent="0.2">
      <c r="A1288" s="18" t="s">
        <v>1656</v>
      </c>
      <c r="B1288" s="18" t="s">
        <v>2981</v>
      </c>
    </row>
    <row r="1289" spans="1:2" x14ac:dyDescent="0.2">
      <c r="A1289" s="18" t="s">
        <v>1657</v>
      </c>
      <c r="B1289" s="18" t="s">
        <v>2933</v>
      </c>
    </row>
    <row r="1290" spans="1:2" x14ac:dyDescent="0.2">
      <c r="A1290" s="18" t="s">
        <v>1658</v>
      </c>
      <c r="B1290" s="18" t="s">
        <v>2977</v>
      </c>
    </row>
    <row r="1291" spans="1:2" x14ac:dyDescent="0.2">
      <c r="A1291" s="18" t="s">
        <v>1659</v>
      </c>
      <c r="B1291" s="18" t="s">
        <v>2974</v>
      </c>
    </row>
    <row r="1292" spans="1:2" x14ac:dyDescent="0.2">
      <c r="A1292" s="18" t="s">
        <v>1660</v>
      </c>
      <c r="B1292" s="18" t="s">
        <v>3020</v>
      </c>
    </row>
    <row r="1293" spans="1:2" x14ac:dyDescent="0.2">
      <c r="A1293" s="18" t="s">
        <v>1661</v>
      </c>
      <c r="B1293" s="18" t="s">
        <v>2924</v>
      </c>
    </row>
    <row r="1294" spans="1:2" x14ac:dyDescent="0.2">
      <c r="A1294" s="18" t="s">
        <v>1662</v>
      </c>
      <c r="B1294" s="18" t="s">
        <v>2928</v>
      </c>
    </row>
    <row r="1295" spans="1:2" x14ac:dyDescent="0.2">
      <c r="A1295" s="18" t="s">
        <v>1663</v>
      </c>
      <c r="B1295" s="18" t="s">
        <v>2931</v>
      </c>
    </row>
    <row r="1296" spans="1:2" x14ac:dyDescent="0.2">
      <c r="A1296" s="18" t="s">
        <v>1664</v>
      </c>
      <c r="B1296" s="18" t="s">
        <v>2925</v>
      </c>
    </row>
    <row r="1297" spans="1:2" x14ac:dyDescent="0.2">
      <c r="A1297" s="18" t="s">
        <v>1665</v>
      </c>
      <c r="B1297" s="18" t="s">
        <v>2926</v>
      </c>
    </row>
    <row r="1298" spans="1:2" x14ac:dyDescent="0.2">
      <c r="A1298" s="18" t="s">
        <v>1666</v>
      </c>
      <c r="B1298" s="18" t="s">
        <v>2929</v>
      </c>
    </row>
    <row r="1299" spans="1:2" x14ac:dyDescent="0.2">
      <c r="A1299" s="18" t="s">
        <v>1667</v>
      </c>
      <c r="B1299" s="18" t="s">
        <v>2927</v>
      </c>
    </row>
    <row r="1300" spans="1:2" x14ac:dyDescent="0.2">
      <c r="A1300" s="18" t="s">
        <v>1668</v>
      </c>
      <c r="B1300" s="18" t="s">
        <v>2930</v>
      </c>
    </row>
    <row r="1301" spans="1:2" x14ac:dyDescent="0.2">
      <c r="A1301" s="18" t="s">
        <v>1669</v>
      </c>
      <c r="B1301" s="18" t="s">
        <v>2307</v>
      </c>
    </row>
    <row r="1302" spans="1:2" x14ac:dyDescent="0.2">
      <c r="A1302" s="18" t="s">
        <v>1670</v>
      </c>
      <c r="B1302" s="18" t="s">
        <v>2191</v>
      </c>
    </row>
    <row r="1303" spans="1:2" x14ac:dyDescent="0.2">
      <c r="A1303" s="18" t="s">
        <v>1671</v>
      </c>
      <c r="B1303" s="18" t="s">
        <v>2205</v>
      </c>
    </row>
    <row r="1304" spans="1:2" x14ac:dyDescent="0.2">
      <c r="A1304" s="18" t="s">
        <v>1672</v>
      </c>
      <c r="B1304" s="18" t="s">
        <v>2195</v>
      </c>
    </row>
    <row r="1305" spans="1:2" x14ac:dyDescent="0.2">
      <c r="A1305" s="18" t="s">
        <v>1673</v>
      </c>
      <c r="B1305" s="18" t="s">
        <v>2272</v>
      </c>
    </row>
    <row r="1306" spans="1:2" x14ac:dyDescent="0.2">
      <c r="A1306" s="18" t="s">
        <v>1674</v>
      </c>
      <c r="B1306" s="18" t="s">
        <v>2192</v>
      </c>
    </row>
    <row r="1307" spans="1:2" x14ac:dyDescent="0.2">
      <c r="A1307" s="18" t="s">
        <v>1675</v>
      </c>
      <c r="B1307" s="18" t="s">
        <v>2197</v>
      </c>
    </row>
    <row r="1308" spans="1:2" x14ac:dyDescent="0.2">
      <c r="A1308" s="18" t="s">
        <v>1676</v>
      </c>
      <c r="B1308" s="18" t="s">
        <v>2208</v>
      </c>
    </row>
    <row r="1309" spans="1:2" x14ac:dyDescent="0.2">
      <c r="A1309" s="18" t="s">
        <v>1677</v>
      </c>
      <c r="B1309" s="18" t="s">
        <v>2327</v>
      </c>
    </row>
    <row r="1310" spans="1:2" x14ac:dyDescent="0.2">
      <c r="A1310" s="18" t="s">
        <v>1678</v>
      </c>
      <c r="B1310" s="18" t="s">
        <v>2174</v>
      </c>
    </row>
    <row r="1311" spans="1:2" x14ac:dyDescent="0.2">
      <c r="A1311" s="18" t="s">
        <v>1679</v>
      </c>
      <c r="B1311" s="18" t="s">
        <v>2309</v>
      </c>
    </row>
    <row r="1312" spans="1:2" x14ac:dyDescent="0.2">
      <c r="A1312" s="18" t="s">
        <v>1680</v>
      </c>
      <c r="B1312" s="18" t="s">
        <v>2328</v>
      </c>
    </row>
    <row r="1313" spans="1:2" x14ac:dyDescent="0.2">
      <c r="A1313" s="18" t="s">
        <v>1681</v>
      </c>
      <c r="B1313" s="18" t="s">
        <v>2212</v>
      </c>
    </row>
    <row r="1314" spans="1:2" x14ac:dyDescent="0.2">
      <c r="A1314" s="18" t="s">
        <v>1682</v>
      </c>
      <c r="B1314" s="18" t="s">
        <v>2312</v>
      </c>
    </row>
    <row r="1315" spans="1:2" x14ac:dyDescent="0.2">
      <c r="A1315" s="18" t="s">
        <v>1683</v>
      </c>
      <c r="B1315" s="18" t="s">
        <v>2201</v>
      </c>
    </row>
    <row r="1316" spans="1:2" x14ac:dyDescent="0.2">
      <c r="A1316" s="18" t="s">
        <v>1684</v>
      </c>
      <c r="B1316" s="18" t="s">
        <v>2257</v>
      </c>
    </row>
    <row r="1317" spans="1:2" x14ac:dyDescent="0.2">
      <c r="A1317" s="18" t="s">
        <v>1685</v>
      </c>
      <c r="B1317" s="18" t="s">
        <v>2302</v>
      </c>
    </row>
    <row r="1318" spans="1:2" x14ac:dyDescent="0.2">
      <c r="A1318" s="18" t="s">
        <v>1686</v>
      </c>
      <c r="B1318" s="18" t="s">
        <v>2332</v>
      </c>
    </row>
    <row r="1319" spans="1:2" x14ac:dyDescent="0.2">
      <c r="A1319" s="18" t="s">
        <v>1687</v>
      </c>
      <c r="B1319" s="18" t="s">
        <v>2170</v>
      </c>
    </row>
    <row r="1320" spans="1:2" x14ac:dyDescent="0.2">
      <c r="A1320" s="18" t="s">
        <v>1688</v>
      </c>
      <c r="B1320" s="18" t="s">
        <v>2204</v>
      </c>
    </row>
    <row r="1321" spans="1:2" x14ac:dyDescent="0.2">
      <c r="A1321" s="18" t="s">
        <v>1689</v>
      </c>
      <c r="B1321" s="18" t="s">
        <v>2200</v>
      </c>
    </row>
    <row r="1322" spans="1:2" x14ac:dyDescent="0.2">
      <c r="A1322" s="18" t="s">
        <v>1690</v>
      </c>
      <c r="B1322" s="18" t="s">
        <v>2305</v>
      </c>
    </row>
    <row r="1323" spans="1:2" x14ac:dyDescent="0.2">
      <c r="A1323" s="18" t="s">
        <v>1691</v>
      </c>
      <c r="B1323" s="18" t="s">
        <v>2196</v>
      </c>
    </row>
    <row r="1324" spans="1:2" x14ac:dyDescent="0.2">
      <c r="A1324" s="18" t="s">
        <v>1692</v>
      </c>
      <c r="B1324" s="18" t="s">
        <v>2315</v>
      </c>
    </row>
    <row r="1325" spans="1:2" x14ac:dyDescent="0.2">
      <c r="A1325" s="18" t="s">
        <v>1693</v>
      </c>
      <c r="B1325" s="18" t="s">
        <v>2330</v>
      </c>
    </row>
    <row r="1326" spans="1:2" x14ac:dyDescent="0.2">
      <c r="A1326" s="18" t="s">
        <v>1694</v>
      </c>
      <c r="B1326" s="18" t="s">
        <v>2329</v>
      </c>
    </row>
    <row r="1327" spans="1:2" x14ac:dyDescent="0.2">
      <c r="A1327" s="18" t="s">
        <v>1695</v>
      </c>
      <c r="B1327" s="18" t="s">
        <v>2267</v>
      </c>
    </row>
    <row r="1328" spans="1:2" x14ac:dyDescent="0.2">
      <c r="A1328" s="18" t="s">
        <v>1696</v>
      </c>
      <c r="B1328" s="18" t="s">
        <v>2261</v>
      </c>
    </row>
    <row r="1329" spans="1:2" x14ac:dyDescent="0.2">
      <c r="A1329" s="18" t="s">
        <v>1697</v>
      </c>
      <c r="B1329" s="18" t="s">
        <v>2199</v>
      </c>
    </row>
    <row r="1330" spans="1:2" x14ac:dyDescent="0.2">
      <c r="A1330" s="18" t="s">
        <v>1698</v>
      </c>
      <c r="B1330" s="18" t="s">
        <v>2175</v>
      </c>
    </row>
    <row r="1331" spans="1:2" x14ac:dyDescent="0.2">
      <c r="A1331" s="18" t="s">
        <v>1699</v>
      </c>
      <c r="B1331" s="18" t="s">
        <v>2326</v>
      </c>
    </row>
    <row r="1332" spans="1:2" x14ac:dyDescent="0.2">
      <c r="A1332" s="18" t="s">
        <v>1700</v>
      </c>
      <c r="B1332" s="18" t="s">
        <v>2168</v>
      </c>
    </row>
    <row r="1333" spans="1:2" x14ac:dyDescent="0.2">
      <c r="A1333" s="18" t="s">
        <v>1701</v>
      </c>
      <c r="B1333" s="18" t="s">
        <v>2318</v>
      </c>
    </row>
    <row r="1334" spans="1:2" x14ac:dyDescent="0.2">
      <c r="A1334" s="18" t="s">
        <v>1702</v>
      </c>
      <c r="B1334" s="18" t="s">
        <v>2176</v>
      </c>
    </row>
    <row r="1335" spans="1:2" x14ac:dyDescent="0.2">
      <c r="A1335" s="18" t="s">
        <v>1703</v>
      </c>
      <c r="B1335" s="18" t="s">
        <v>2177</v>
      </c>
    </row>
    <row r="1336" spans="1:2" x14ac:dyDescent="0.2">
      <c r="A1336" s="18" t="s">
        <v>1704</v>
      </c>
      <c r="B1336" s="18" t="s">
        <v>2306</v>
      </c>
    </row>
    <row r="1337" spans="1:2" x14ac:dyDescent="0.2">
      <c r="A1337" s="18" t="s">
        <v>1705</v>
      </c>
      <c r="B1337" s="18" t="s">
        <v>2178</v>
      </c>
    </row>
    <row r="1338" spans="1:2" x14ac:dyDescent="0.2">
      <c r="A1338" s="18" t="s">
        <v>1706</v>
      </c>
      <c r="B1338" s="18" t="s">
        <v>2209</v>
      </c>
    </row>
    <row r="1339" spans="1:2" x14ac:dyDescent="0.2">
      <c r="A1339" s="18" t="s">
        <v>1707</v>
      </c>
      <c r="B1339" s="18" t="s">
        <v>2198</v>
      </c>
    </row>
    <row r="1340" spans="1:2" x14ac:dyDescent="0.2">
      <c r="A1340" s="18" t="s">
        <v>1708</v>
      </c>
      <c r="B1340" s="18" t="s">
        <v>2179</v>
      </c>
    </row>
    <row r="1341" spans="1:2" x14ac:dyDescent="0.2">
      <c r="A1341" s="18" t="s">
        <v>1709</v>
      </c>
      <c r="B1341" s="18" t="s">
        <v>2253</v>
      </c>
    </row>
    <row r="1342" spans="1:2" x14ac:dyDescent="0.2">
      <c r="A1342" s="18" t="s">
        <v>1710</v>
      </c>
      <c r="B1342" s="18" t="s">
        <v>2316</v>
      </c>
    </row>
    <row r="1343" spans="1:2" x14ac:dyDescent="0.2">
      <c r="A1343" s="18" t="s">
        <v>1711</v>
      </c>
      <c r="B1343" s="18" t="s">
        <v>2304</v>
      </c>
    </row>
    <row r="1344" spans="1:2" x14ac:dyDescent="0.2">
      <c r="A1344" s="18" t="s">
        <v>1712</v>
      </c>
      <c r="B1344" s="18" t="s">
        <v>2255</v>
      </c>
    </row>
    <row r="1345" spans="1:2" x14ac:dyDescent="0.2">
      <c r="A1345" s="18" t="s">
        <v>1713</v>
      </c>
      <c r="B1345" s="18" t="s">
        <v>2271</v>
      </c>
    </row>
    <row r="1346" spans="1:2" x14ac:dyDescent="0.2">
      <c r="A1346" s="18" t="s">
        <v>1714</v>
      </c>
      <c r="B1346" s="18" t="s">
        <v>2270</v>
      </c>
    </row>
    <row r="1347" spans="1:2" x14ac:dyDescent="0.2">
      <c r="A1347" s="18" t="s">
        <v>1715</v>
      </c>
      <c r="B1347" s="18" t="s">
        <v>2262</v>
      </c>
    </row>
    <row r="1348" spans="1:2" x14ac:dyDescent="0.2">
      <c r="A1348" s="18" t="s">
        <v>1716</v>
      </c>
      <c r="B1348" s="18" t="s">
        <v>2319</v>
      </c>
    </row>
    <row r="1349" spans="1:2" x14ac:dyDescent="0.2">
      <c r="A1349" s="18" t="s">
        <v>1717</v>
      </c>
      <c r="B1349" s="18" t="s">
        <v>2266</v>
      </c>
    </row>
    <row r="1350" spans="1:2" x14ac:dyDescent="0.2">
      <c r="A1350" s="18" t="s">
        <v>1718</v>
      </c>
      <c r="B1350" s="18" t="s">
        <v>2193</v>
      </c>
    </row>
    <row r="1351" spans="1:2" x14ac:dyDescent="0.2">
      <c r="A1351" s="18" t="s">
        <v>1719</v>
      </c>
      <c r="B1351" s="18" t="s">
        <v>2187</v>
      </c>
    </row>
    <row r="1352" spans="1:2" x14ac:dyDescent="0.2">
      <c r="A1352" s="18" t="s">
        <v>1720</v>
      </c>
      <c r="B1352" s="18" t="s">
        <v>2188</v>
      </c>
    </row>
    <row r="1353" spans="1:2" x14ac:dyDescent="0.2">
      <c r="A1353" s="18" t="s">
        <v>1721</v>
      </c>
      <c r="B1353" s="18" t="s">
        <v>2189</v>
      </c>
    </row>
    <row r="1354" spans="1:2" x14ac:dyDescent="0.2">
      <c r="A1354" s="18" t="s">
        <v>1722</v>
      </c>
      <c r="B1354" s="18" t="s">
        <v>2171</v>
      </c>
    </row>
    <row r="1355" spans="1:2" x14ac:dyDescent="0.2">
      <c r="A1355" s="18" t="s">
        <v>1723</v>
      </c>
      <c r="B1355" s="18" t="s">
        <v>2207</v>
      </c>
    </row>
    <row r="1356" spans="1:2" x14ac:dyDescent="0.2">
      <c r="A1356" s="18" t="s">
        <v>1724</v>
      </c>
      <c r="B1356" s="18" t="s">
        <v>2211</v>
      </c>
    </row>
    <row r="1357" spans="1:2" x14ac:dyDescent="0.2">
      <c r="A1357" s="18" t="s">
        <v>1725</v>
      </c>
      <c r="B1357" s="18" t="s">
        <v>2180</v>
      </c>
    </row>
    <row r="1358" spans="1:2" x14ac:dyDescent="0.2">
      <c r="A1358" s="18" t="s">
        <v>1726</v>
      </c>
      <c r="B1358" s="18" t="s">
        <v>2172</v>
      </c>
    </row>
    <row r="1359" spans="1:2" x14ac:dyDescent="0.2">
      <c r="A1359" s="18" t="s">
        <v>1727</v>
      </c>
      <c r="B1359" s="18" t="s">
        <v>2181</v>
      </c>
    </row>
    <row r="1360" spans="1:2" x14ac:dyDescent="0.2">
      <c r="A1360" s="18" t="s">
        <v>1728</v>
      </c>
      <c r="B1360" s="18" t="s">
        <v>2182</v>
      </c>
    </row>
    <row r="1361" spans="1:2" x14ac:dyDescent="0.2">
      <c r="A1361" s="18" t="s">
        <v>1729</v>
      </c>
      <c r="B1361" s="18" t="s">
        <v>2183</v>
      </c>
    </row>
    <row r="1362" spans="1:2" x14ac:dyDescent="0.2">
      <c r="A1362" s="18" t="s">
        <v>1730</v>
      </c>
      <c r="B1362" s="18" t="s">
        <v>2303</v>
      </c>
    </row>
    <row r="1363" spans="1:2" x14ac:dyDescent="0.2">
      <c r="A1363" s="18" t="s">
        <v>1731</v>
      </c>
      <c r="B1363" s="18" t="s">
        <v>2210</v>
      </c>
    </row>
    <row r="1364" spans="1:2" x14ac:dyDescent="0.2">
      <c r="A1364" s="18" t="s">
        <v>1732</v>
      </c>
      <c r="B1364" s="18" t="s">
        <v>2317</v>
      </c>
    </row>
    <row r="1365" spans="1:2" x14ac:dyDescent="0.2">
      <c r="A1365" s="18" t="s">
        <v>1733</v>
      </c>
      <c r="B1365" s="18" t="s">
        <v>2310</v>
      </c>
    </row>
    <row r="1366" spans="1:2" x14ac:dyDescent="0.2">
      <c r="A1366" s="18" t="s">
        <v>1734</v>
      </c>
      <c r="B1366" s="18" t="s">
        <v>2184</v>
      </c>
    </row>
    <row r="1367" spans="1:2" x14ac:dyDescent="0.2">
      <c r="A1367" s="18" t="s">
        <v>1735</v>
      </c>
      <c r="B1367" s="18" t="s">
        <v>2185</v>
      </c>
    </row>
    <row r="1368" spans="1:2" x14ac:dyDescent="0.2">
      <c r="A1368" s="18" t="s">
        <v>1736</v>
      </c>
      <c r="B1368" s="18" t="s">
        <v>2169</v>
      </c>
    </row>
    <row r="1369" spans="1:2" x14ac:dyDescent="0.2">
      <c r="A1369" s="18" t="s">
        <v>1737</v>
      </c>
      <c r="B1369" s="18" t="s">
        <v>2301</v>
      </c>
    </row>
    <row r="1370" spans="1:2" x14ac:dyDescent="0.2">
      <c r="A1370" s="18" t="s">
        <v>1738</v>
      </c>
      <c r="B1370" s="18" t="s">
        <v>2314</v>
      </c>
    </row>
    <row r="1371" spans="1:2" x14ac:dyDescent="0.2">
      <c r="A1371" s="18" t="s">
        <v>1739</v>
      </c>
      <c r="B1371" s="18" t="s">
        <v>2331</v>
      </c>
    </row>
    <row r="1372" spans="1:2" x14ac:dyDescent="0.2">
      <c r="A1372" s="18" t="s">
        <v>1740</v>
      </c>
      <c r="B1372" s="18" t="s">
        <v>2333</v>
      </c>
    </row>
    <row r="1373" spans="1:2" x14ac:dyDescent="0.2">
      <c r="A1373" s="18" t="s">
        <v>1741</v>
      </c>
      <c r="B1373" s="18" t="s">
        <v>2265</v>
      </c>
    </row>
    <row r="1374" spans="1:2" x14ac:dyDescent="0.2">
      <c r="A1374" s="18" t="s">
        <v>1742</v>
      </c>
      <c r="B1374" s="18" t="s">
        <v>2206</v>
      </c>
    </row>
    <row r="1375" spans="1:2" x14ac:dyDescent="0.2">
      <c r="A1375" s="18" t="s">
        <v>1743</v>
      </c>
      <c r="B1375" s="18" t="s">
        <v>2186</v>
      </c>
    </row>
    <row r="1376" spans="1:2" x14ac:dyDescent="0.2">
      <c r="A1376" s="18" t="s">
        <v>1744</v>
      </c>
      <c r="B1376" s="18" t="s">
        <v>2308</v>
      </c>
    </row>
    <row r="1377" spans="1:2" x14ac:dyDescent="0.2">
      <c r="A1377" s="18" t="s">
        <v>1745</v>
      </c>
      <c r="B1377" s="18" t="s">
        <v>2264</v>
      </c>
    </row>
    <row r="1378" spans="1:2" x14ac:dyDescent="0.2">
      <c r="A1378" s="18" t="s">
        <v>1746</v>
      </c>
      <c r="B1378" s="18" t="s">
        <v>2256</v>
      </c>
    </row>
    <row r="1379" spans="1:2" x14ac:dyDescent="0.2">
      <c r="A1379" s="18" t="s">
        <v>1747</v>
      </c>
      <c r="B1379" s="18" t="s">
        <v>2194</v>
      </c>
    </row>
    <row r="1380" spans="1:2" x14ac:dyDescent="0.2">
      <c r="A1380" s="18" t="s">
        <v>1748</v>
      </c>
      <c r="B1380" s="18" t="s">
        <v>2268</v>
      </c>
    </row>
    <row r="1381" spans="1:2" x14ac:dyDescent="0.2">
      <c r="A1381" s="18" t="s">
        <v>1749</v>
      </c>
      <c r="B1381" s="18" t="s">
        <v>2313</v>
      </c>
    </row>
    <row r="1382" spans="1:2" x14ac:dyDescent="0.2">
      <c r="A1382" s="18" t="s">
        <v>1750</v>
      </c>
      <c r="B1382" s="18" t="s">
        <v>2173</v>
      </c>
    </row>
    <row r="1383" spans="1:2" x14ac:dyDescent="0.2">
      <c r="A1383" s="18" t="s">
        <v>1751</v>
      </c>
      <c r="B1383" s="18" t="s">
        <v>2167</v>
      </c>
    </row>
    <row r="1384" spans="1:2" x14ac:dyDescent="0.2">
      <c r="A1384" s="18" t="s">
        <v>1752</v>
      </c>
      <c r="B1384" s="18" t="s">
        <v>2202</v>
      </c>
    </row>
    <row r="1385" spans="1:2" x14ac:dyDescent="0.2">
      <c r="A1385" s="18" t="s">
        <v>1753</v>
      </c>
      <c r="B1385" s="18" t="s">
        <v>2263</v>
      </c>
    </row>
    <row r="1386" spans="1:2" x14ac:dyDescent="0.2">
      <c r="A1386" s="18" t="s">
        <v>1754</v>
      </c>
      <c r="B1386" s="18" t="s">
        <v>2190</v>
      </c>
    </row>
    <row r="1387" spans="1:2" x14ac:dyDescent="0.2">
      <c r="A1387" s="18" t="s">
        <v>1755</v>
      </c>
      <c r="B1387" s="18" t="s">
        <v>2203</v>
      </c>
    </row>
    <row r="1388" spans="1:2" x14ac:dyDescent="0.2">
      <c r="A1388" s="18" t="s">
        <v>1756</v>
      </c>
      <c r="B1388" s="18" t="s">
        <v>2311</v>
      </c>
    </row>
    <row r="1389" spans="1:2" x14ac:dyDescent="0.2">
      <c r="A1389" s="18" t="s">
        <v>1757</v>
      </c>
      <c r="B1389" s="18" t="s">
        <v>2269</v>
      </c>
    </row>
    <row r="1390" spans="1:2" x14ac:dyDescent="0.2">
      <c r="A1390" s="18" t="s">
        <v>1758</v>
      </c>
      <c r="B1390" s="18" t="s">
        <v>2325</v>
      </c>
    </row>
    <row r="1391" spans="1:2" x14ac:dyDescent="0.2">
      <c r="A1391" s="18" t="s">
        <v>1759</v>
      </c>
      <c r="B1391" s="18" t="s">
        <v>2377</v>
      </c>
    </row>
    <row r="1392" spans="1:2" x14ac:dyDescent="0.2">
      <c r="A1392" s="18" t="s">
        <v>1760</v>
      </c>
      <c r="B1392" s="18" t="s">
        <v>2320</v>
      </c>
    </row>
    <row r="1393" spans="1:2" x14ac:dyDescent="0.2">
      <c r="A1393" s="18" t="s">
        <v>1761</v>
      </c>
      <c r="B1393" s="18" t="s">
        <v>2336</v>
      </c>
    </row>
    <row r="1394" spans="1:2" x14ac:dyDescent="0.2">
      <c r="A1394" s="18" t="s">
        <v>1762</v>
      </c>
      <c r="B1394" s="18" t="s">
        <v>2339</v>
      </c>
    </row>
    <row r="1395" spans="1:2" x14ac:dyDescent="0.2">
      <c r="A1395" s="18" t="s">
        <v>1763</v>
      </c>
      <c r="B1395" s="18" t="s">
        <v>2371</v>
      </c>
    </row>
    <row r="1396" spans="1:2" x14ac:dyDescent="0.2">
      <c r="A1396" s="18" t="s">
        <v>1764</v>
      </c>
      <c r="B1396" s="18" t="s">
        <v>2361</v>
      </c>
    </row>
    <row r="1397" spans="1:2" x14ac:dyDescent="0.2">
      <c r="A1397" s="18" t="s">
        <v>1765</v>
      </c>
      <c r="B1397" s="18" t="s">
        <v>2372</v>
      </c>
    </row>
    <row r="1398" spans="1:2" x14ac:dyDescent="0.2">
      <c r="A1398" s="18" t="s">
        <v>1766</v>
      </c>
      <c r="B1398" s="18" t="s">
        <v>2665</v>
      </c>
    </row>
    <row r="1399" spans="1:2" x14ac:dyDescent="0.2">
      <c r="A1399" s="18" t="s">
        <v>1767</v>
      </c>
      <c r="B1399" s="18" t="s">
        <v>2384</v>
      </c>
    </row>
    <row r="1400" spans="1:2" x14ac:dyDescent="0.2">
      <c r="A1400" s="18" t="s">
        <v>1768</v>
      </c>
      <c r="B1400" s="18" t="s">
        <v>2353</v>
      </c>
    </row>
    <row r="1401" spans="1:2" x14ac:dyDescent="0.2">
      <c r="A1401" s="18" t="s">
        <v>1769</v>
      </c>
      <c r="B1401" s="18" t="s">
        <v>2340</v>
      </c>
    </row>
    <row r="1402" spans="1:2" x14ac:dyDescent="0.2">
      <c r="A1402" s="18" t="s">
        <v>1770</v>
      </c>
      <c r="B1402" s="18" t="s">
        <v>2335</v>
      </c>
    </row>
    <row r="1403" spans="1:2" x14ac:dyDescent="0.2">
      <c r="A1403" s="18" t="s">
        <v>1771</v>
      </c>
      <c r="B1403" s="18" t="s">
        <v>2656</v>
      </c>
    </row>
    <row r="1404" spans="1:2" x14ac:dyDescent="0.2">
      <c r="A1404" s="18" t="s">
        <v>1772</v>
      </c>
      <c r="B1404" s="18" t="s">
        <v>2370</v>
      </c>
    </row>
    <row r="1405" spans="1:2" x14ac:dyDescent="0.2">
      <c r="A1405" s="18" t="s">
        <v>1773</v>
      </c>
      <c r="B1405" s="18" t="s">
        <v>2660</v>
      </c>
    </row>
    <row r="1406" spans="1:2" x14ac:dyDescent="0.2">
      <c r="A1406" s="18" t="s">
        <v>1774</v>
      </c>
      <c r="B1406" s="18" t="s">
        <v>2668</v>
      </c>
    </row>
    <row r="1407" spans="1:2" x14ac:dyDescent="0.2">
      <c r="A1407" s="18" t="s">
        <v>1775</v>
      </c>
      <c r="B1407" s="18" t="s">
        <v>2362</v>
      </c>
    </row>
    <row r="1408" spans="1:2" x14ac:dyDescent="0.2">
      <c r="A1408" s="18" t="s">
        <v>1776</v>
      </c>
      <c r="B1408" s="18" t="s">
        <v>2386</v>
      </c>
    </row>
    <row r="1409" spans="1:2" x14ac:dyDescent="0.2">
      <c r="A1409" s="18" t="s">
        <v>1777</v>
      </c>
      <c r="B1409" s="18" t="s">
        <v>2379</v>
      </c>
    </row>
    <row r="1410" spans="1:2" x14ac:dyDescent="0.2">
      <c r="A1410" s="18" t="s">
        <v>1778</v>
      </c>
      <c r="B1410" s="18" t="s">
        <v>2321</v>
      </c>
    </row>
    <row r="1411" spans="1:2" x14ac:dyDescent="0.2">
      <c r="A1411" s="18" t="s">
        <v>1779</v>
      </c>
      <c r="B1411" s="18" t="s">
        <v>2348</v>
      </c>
    </row>
    <row r="1412" spans="1:2" x14ac:dyDescent="0.2">
      <c r="A1412" s="18" t="s">
        <v>1780</v>
      </c>
      <c r="B1412" s="18" t="s">
        <v>2341</v>
      </c>
    </row>
    <row r="1413" spans="1:2" x14ac:dyDescent="0.2">
      <c r="A1413" s="18" t="s">
        <v>1781</v>
      </c>
      <c r="B1413" s="18" t="s">
        <v>2349</v>
      </c>
    </row>
    <row r="1414" spans="1:2" x14ac:dyDescent="0.2">
      <c r="A1414" s="18" t="s">
        <v>1782</v>
      </c>
      <c r="B1414" s="18" t="s">
        <v>2342</v>
      </c>
    </row>
    <row r="1415" spans="1:2" x14ac:dyDescent="0.2">
      <c r="A1415" s="18" t="s">
        <v>1783</v>
      </c>
      <c r="B1415" s="18" t="s">
        <v>2322</v>
      </c>
    </row>
    <row r="1416" spans="1:2" x14ac:dyDescent="0.2">
      <c r="A1416" s="18" t="s">
        <v>1784</v>
      </c>
      <c r="B1416" s="18" t="s">
        <v>2350</v>
      </c>
    </row>
    <row r="1417" spans="1:2" x14ac:dyDescent="0.2">
      <c r="A1417" s="18" t="s">
        <v>1785</v>
      </c>
      <c r="B1417" s="18" t="s">
        <v>2380</v>
      </c>
    </row>
    <row r="1418" spans="1:2" x14ac:dyDescent="0.2">
      <c r="A1418" s="18" t="s">
        <v>1786</v>
      </c>
      <c r="B1418" s="18" t="s">
        <v>2661</v>
      </c>
    </row>
    <row r="1419" spans="1:2" x14ac:dyDescent="0.2">
      <c r="A1419" s="18" t="s">
        <v>1787</v>
      </c>
      <c r="B1419" s="18" t="s">
        <v>2354</v>
      </c>
    </row>
    <row r="1420" spans="1:2" x14ac:dyDescent="0.2">
      <c r="A1420" s="18" t="s">
        <v>1788</v>
      </c>
      <c r="B1420" s="18" t="s">
        <v>2334</v>
      </c>
    </row>
    <row r="1421" spans="1:2" x14ac:dyDescent="0.2">
      <c r="A1421" s="18" t="s">
        <v>1789</v>
      </c>
      <c r="B1421" s="18" t="s">
        <v>2343</v>
      </c>
    </row>
    <row r="1422" spans="1:2" x14ac:dyDescent="0.2">
      <c r="A1422" s="18" t="s">
        <v>1790</v>
      </c>
      <c r="B1422" s="18" t="s">
        <v>2374</v>
      </c>
    </row>
    <row r="1423" spans="1:2" x14ac:dyDescent="0.2">
      <c r="A1423" s="18" t="s">
        <v>1791</v>
      </c>
      <c r="B1423" s="18" t="s">
        <v>2344</v>
      </c>
    </row>
    <row r="1424" spans="1:2" x14ac:dyDescent="0.2">
      <c r="A1424" s="18" t="s">
        <v>1792</v>
      </c>
      <c r="B1424" s="18" t="s">
        <v>2324</v>
      </c>
    </row>
    <row r="1425" spans="1:2" x14ac:dyDescent="0.2">
      <c r="A1425" s="18" t="s">
        <v>1793</v>
      </c>
      <c r="B1425" s="18" t="s">
        <v>2659</v>
      </c>
    </row>
    <row r="1426" spans="1:2" x14ac:dyDescent="0.2">
      <c r="A1426" s="18" t="s">
        <v>1794</v>
      </c>
      <c r="B1426" s="18" t="s">
        <v>2323</v>
      </c>
    </row>
    <row r="1427" spans="1:2" x14ac:dyDescent="0.2">
      <c r="A1427" s="18" t="s">
        <v>1795</v>
      </c>
      <c r="B1427" s="18" t="s">
        <v>2657</v>
      </c>
    </row>
    <row r="1428" spans="1:2" x14ac:dyDescent="0.2">
      <c r="A1428" s="18" t="s">
        <v>1796</v>
      </c>
      <c r="B1428" s="18" t="s">
        <v>2381</v>
      </c>
    </row>
    <row r="1429" spans="1:2" x14ac:dyDescent="0.2">
      <c r="A1429" s="18" t="s">
        <v>1797</v>
      </c>
      <c r="B1429" s="18" t="s">
        <v>2667</v>
      </c>
    </row>
    <row r="1430" spans="1:2" x14ac:dyDescent="0.2">
      <c r="A1430" s="18" t="s">
        <v>1798</v>
      </c>
      <c r="B1430" s="18" t="s">
        <v>2363</v>
      </c>
    </row>
    <row r="1431" spans="1:2" x14ac:dyDescent="0.2">
      <c r="A1431" s="18" t="s">
        <v>1799</v>
      </c>
      <c r="B1431" s="18" t="s">
        <v>2382</v>
      </c>
    </row>
    <row r="1432" spans="1:2" x14ac:dyDescent="0.2">
      <c r="A1432" s="18" t="s">
        <v>1800</v>
      </c>
      <c r="B1432" s="18" t="s">
        <v>2351</v>
      </c>
    </row>
    <row r="1433" spans="1:2" x14ac:dyDescent="0.2">
      <c r="A1433" s="18" t="s">
        <v>1801</v>
      </c>
      <c r="B1433" s="18" t="s">
        <v>2375</v>
      </c>
    </row>
    <row r="1434" spans="1:2" x14ac:dyDescent="0.2">
      <c r="A1434" s="18" t="s">
        <v>1802</v>
      </c>
      <c r="B1434" s="18" t="s">
        <v>2364</v>
      </c>
    </row>
    <row r="1435" spans="1:2" x14ac:dyDescent="0.2">
      <c r="A1435" s="18" t="s">
        <v>1803</v>
      </c>
      <c r="B1435" s="18" t="s">
        <v>2385</v>
      </c>
    </row>
    <row r="1436" spans="1:2" x14ac:dyDescent="0.2">
      <c r="A1436" s="18" t="s">
        <v>1804</v>
      </c>
      <c r="B1436" s="18" t="s">
        <v>2365</v>
      </c>
    </row>
    <row r="1437" spans="1:2" x14ac:dyDescent="0.2">
      <c r="A1437" s="18" t="s">
        <v>1805</v>
      </c>
      <c r="B1437" s="18" t="s">
        <v>2373</v>
      </c>
    </row>
    <row r="1438" spans="1:2" x14ac:dyDescent="0.2">
      <c r="A1438" s="18" t="s">
        <v>1806</v>
      </c>
      <c r="B1438" s="18" t="s">
        <v>2355</v>
      </c>
    </row>
    <row r="1439" spans="1:2" x14ac:dyDescent="0.2">
      <c r="A1439" s="18" t="s">
        <v>1807</v>
      </c>
      <c r="B1439" s="18" t="s">
        <v>2357</v>
      </c>
    </row>
    <row r="1440" spans="1:2" x14ac:dyDescent="0.2">
      <c r="A1440" s="18" t="s">
        <v>1808</v>
      </c>
      <c r="B1440" s="18" t="s">
        <v>2366</v>
      </c>
    </row>
    <row r="1441" spans="1:2" x14ac:dyDescent="0.2">
      <c r="A1441" s="18" t="s">
        <v>1809</v>
      </c>
      <c r="B1441" s="18" t="s">
        <v>2367</v>
      </c>
    </row>
    <row r="1442" spans="1:2" x14ac:dyDescent="0.2">
      <c r="A1442" s="18" t="s">
        <v>1810</v>
      </c>
      <c r="B1442" s="18" t="s">
        <v>2658</v>
      </c>
    </row>
    <row r="1443" spans="1:2" x14ac:dyDescent="0.2">
      <c r="A1443" s="18" t="s">
        <v>1811</v>
      </c>
      <c r="B1443" s="18" t="s">
        <v>2337</v>
      </c>
    </row>
    <row r="1444" spans="1:2" x14ac:dyDescent="0.2">
      <c r="A1444" s="18" t="s">
        <v>1812</v>
      </c>
      <c r="B1444" s="18" t="s">
        <v>2666</v>
      </c>
    </row>
    <row r="1445" spans="1:2" x14ac:dyDescent="0.2">
      <c r="A1445" s="18" t="s">
        <v>1813</v>
      </c>
      <c r="B1445" s="18" t="s">
        <v>2356</v>
      </c>
    </row>
    <row r="1446" spans="1:2" x14ac:dyDescent="0.2">
      <c r="A1446" s="18" t="s">
        <v>1814</v>
      </c>
      <c r="B1446" s="18" t="s">
        <v>2387</v>
      </c>
    </row>
    <row r="1447" spans="1:2" x14ac:dyDescent="0.2">
      <c r="A1447" s="18" t="s">
        <v>1815</v>
      </c>
      <c r="B1447" s="18" t="s">
        <v>2358</v>
      </c>
    </row>
    <row r="1448" spans="1:2" x14ac:dyDescent="0.2">
      <c r="A1448" s="18" t="s">
        <v>1816</v>
      </c>
      <c r="B1448" s="18" t="s">
        <v>2369</v>
      </c>
    </row>
    <row r="1449" spans="1:2" x14ac:dyDescent="0.2">
      <c r="A1449" s="18" t="s">
        <v>1817</v>
      </c>
      <c r="B1449" s="18" t="s">
        <v>2662</v>
      </c>
    </row>
    <row r="1450" spans="1:2" x14ac:dyDescent="0.2">
      <c r="A1450" s="18" t="s">
        <v>1818</v>
      </c>
      <c r="B1450" s="18" t="s">
        <v>2376</v>
      </c>
    </row>
    <row r="1451" spans="1:2" x14ac:dyDescent="0.2">
      <c r="A1451" s="18" t="s">
        <v>1819</v>
      </c>
      <c r="B1451" s="18" t="s">
        <v>2359</v>
      </c>
    </row>
    <row r="1452" spans="1:2" x14ac:dyDescent="0.2">
      <c r="A1452" s="18" t="s">
        <v>1820</v>
      </c>
      <c r="B1452" s="18" t="s">
        <v>2346</v>
      </c>
    </row>
    <row r="1453" spans="1:2" x14ac:dyDescent="0.2">
      <c r="A1453" s="18" t="s">
        <v>1821</v>
      </c>
      <c r="B1453" s="18" t="s">
        <v>2352</v>
      </c>
    </row>
    <row r="1454" spans="1:2" x14ac:dyDescent="0.2">
      <c r="A1454" s="18" t="s">
        <v>1822</v>
      </c>
      <c r="B1454" s="18" t="s">
        <v>2360</v>
      </c>
    </row>
    <row r="1455" spans="1:2" x14ac:dyDescent="0.2">
      <c r="A1455" s="18" t="s">
        <v>1823</v>
      </c>
      <c r="B1455" s="18" t="s">
        <v>2345</v>
      </c>
    </row>
    <row r="1456" spans="1:2" x14ac:dyDescent="0.2">
      <c r="A1456" s="18" t="s">
        <v>1824</v>
      </c>
      <c r="B1456" s="18" t="s">
        <v>2664</v>
      </c>
    </row>
    <row r="1457" spans="1:2" x14ac:dyDescent="0.2">
      <c r="A1457" s="18" t="s">
        <v>1825</v>
      </c>
      <c r="B1457" s="18" t="s">
        <v>2663</v>
      </c>
    </row>
    <row r="1458" spans="1:2" x14ac:dyDescent="0.2">
      <c r="A1458" s="18" t="s">
        <v>1826</v>
      </c>
      <c r="B1458" s="18" t="s">
        <v>2368</v>
      </c>
    </row>
    <row r="1459" spans="1:2" x14ac:dyDescent="0.2">
      <c r="A1459" s="18" t="s">
        <v>1827</v>
      </c>
      <c r="B1459" s="18" t="s">
        <v>2655</v>
      </c>
    </row>
    <row r="1460" spans="1:2" x14ac:dyDescent="0.2">
      <c r="A1460" s="18" t="s">
        <v>1828</v>
      </c>
      <c r="B1460" s="18" t="s">
        <v>2654</v>
      </c>
    </row>
    <row r="1461" spans="1:2" x14ac:dyDescent="0.2">
      <c r="A1461" s="18" t="s">
        <v>1829</v>
      </c>
      <c r="B1461" s="18" t="s">
        <v>2383</v>
      </c>
    </row>
    <row r="1462" spans="1:2" x14ac:dyDescent="0.2">
      <c r="A1462" s="18" t="s">
        <v>1830</v>
      </c>
      <c r="B1462" s="18" t="s">
        <v>2338</v>
      </c>
    </row>
    <row r="1463" spans="1:2" x14ac:dyDescent="0.2">
      <c r="A1463" s="18" t="s">
        <v>1831</v>
      </c>
      <c r="B1463" s="18" t="s">
        <v>2347</v>
      </c>
    </row>
    <row r="1464" spans="1:2" x14ac:dyDescent="0.2">
      <c r="A1464" s="18" t="s">
        <v>1832</v>
      </c>
      <c r="B1464" s="18" t="s">
        <v>2888</v>
      </c>
    </row>
    <row r="1465" spans="1:2" x14ac:dyDescent="0.2">
      <c r="A1465" s="18" t="s">
        <v>1833</v>
      </c>
      <c r="B1465" s="18" t="s">
        <v>2890</v>
      </c>
    </row>
    <row r="1466" spans="1:2" x14ac:dyDescent="0.2">
      <c r="A1466" s="18" t="s">
        <v>1834</v>
      </c>
      <c r="B1466" s="18" t="s">
        <v>2891</v>
      </c>
    </row>
    <row r="1467" spans="1:2" x14ac:dyDescent="0.2">
      <c r="A1467" s="18" t="s">
        <v>1835</v>
      </c>
      <c r="B1467" s="18" t="s">
        <v>2884</v>
      </c>
    </row>
    <row r="1468" spans="1:2" x14ac:dyDescent="0.2">
      <c r="A1468" s="18" t="s">
        <v>1836</v>
      </c>
      <c r="B1468" s="18" t="s">
        <v>2894</v>
      </c>
    </row>
    <row r="1469" spans="1:2" x14ac:dyDescent="0.2">
      <c r="A1469" s="18" t="s">
        <v>1837</v>
      </c>
      <c r="B1469" s="18" t="s">
        <v>2889</v>
      </c>
    </row>
    <row r="1470" spans="1:2" x14ac:dyDescent="0.2">
      <c r="A1470" s="18" t="s">
        <v>1838</v>
      </c>
      <c r="B1470" s="18" t="s">
        <v>2901</v>
      </c>
    </row>
    <row r="1471" spans="1:2" x14ac:dyDescent="0.2">
      <c r="A1471" s="18" t="s">
        <v>1839</v>
      </c>
      <c r="B1471" s="18" t="s">
        <v>2899</v>
      </c>
    </row>
    <row r="1472" spans="1:2" x14ac:dyDescent="0.2">
      <c r="A1472" s="18" t="s">
        <v>1840</v>
      </c>
      <c r="B1472" s="18" t="s">
        <v>2880</v>
      </c>
    </row>
    <row r="1473" spans="1:2" x14ac:dyDescent="0.2">
      <c r="A1473" s="18" t="s">
        <v>1841</v>
      </c>
      <c r="B1473" s="18" t="s">
        <v>2892</v>
      </c>
    </row>
    <row r="1474" spans="1:2" x14ac:dyDescent="0.2">
      <c r="A1474" s="18" t="s">
        <v>1842</v>
      </c>
      <c r="B1474" s="18" t="s">
        <v>2881</v>
      </c>
    </row>
    <row r="1475" spans="1:2" x14ac:dyDescent="0.2">
      <c r="A1475" s="18" t="s">
        <v>1843</v>
      </c>
      <c r="B1475" s="18" t="s">
        <v>2885</v>
      </c>
    </row>
    <row r="1476" spans="1:2" x14ac:dyDescent="0.2">
      <c r="A1476" s="18" t="s">
        <v>1844</v>
      </c>
      <c r="B1476" s="18" t="s">
        <v>2882</v>
      </c>
    </row>
    <row r="1477" spans="1:2" x14ac:dyDescent="0.2">
      <c r="A1477" s="18" t="s">
        <v>1845</v>
      </c>
      <c r="B1477" s="18" t="s">
        <v>2378</v>
      </c>
    </row>
    <row r="1478" spans="1:2" x14ac:dyDescent="0.2">
      <c r="A1478" s="18" t="s">
        <v>1846</v>
      </c>
      <c r="B1478" s="18" t="s">
        <v>2887</v>
      </c>
    </row>
    <row r="1479" spans="1:2" x14ac:dyDescent="0.2">
      <c r="A1479" s="18" t="s">
        <v>1847</v>
      </c>
      <c r="B1479" s="18" t="s">
        <v>2895</v>
      </c>
    </row>
    <row r="1480" spans="1:2" x14ac:dyDescent="0.2">
      <c r="A1480" s="18" t="s">
        <v>1848</v>
      </c>
      <c r="B1480" s="18" t="s">
        <v>2893</v>
      </c>
    </row>
    <row r="1481" spans="1:2" x14ac:dyDescent="0.2">
      <c r="A1481" s="18" t="s">
        <v>1849</v>
      </c>
      <c r="B1481" s="18" t="s">
        <v>2883</v>
      </c>
    </row>
    <row r="1482" spans="1:2" x14ac:dyDescent="0.2">
      <c r="A1482" s="18" t="s">
        <v>1850</v>
      </c>
      <c r="B1482" s="18" t="s">
        <v>2886</v>
      </c>
    </row>
    <row r="1483" spans="1:2" x14ac:dyDescent="0.2">
      <c r="A1483" s="18" t="s">
        <v>1851</v>
      </c>
      <c r="B1483" s="18" t="s">
        <v>2896</v>
      </c>
    </row>
    <row r="1484" spans="1:2" x14ac:dyDescent="0.2">
      <c r="A1484" s="18" t="s">
        <v>1852</v>
      </c>
      <c r="B1484" s="18" t="s">
        <v>2900</v>
      </c>
    </row>
    <row r="1485" spans="1:2" x14ac:dyDescent="0.2">
      <c r="A1485" s="18" t="s">
        <v>1853</v>
      </c>
      <c r="B1485" s="18" t="s">
        <v>2897</v>
      </c>
    </row>
    <row r="1486" spans="1:2" x14ac:dyDescent="0.2">
      <c r="A1486" s="18" t="s">
        <v>1854</v>
      </c>
      <c r="B1486" s="18" t="s">
        <v>2878</v>
      </c>
    </row>
    <row r="1487" spans="1:2" x14ac:dyDescent="0.2">
      <c r="A1487" s="18" t="s">
        <v>1855</v>
      </c>
      <c r="B1487" s="18" t="s">
        <v>2879</v>
      </c>
    </row>
    <row r="1488" spans="1:2" x14ac:dyDescent="0.2">
      <c r="A1488" s="18" t="s">
        <v>1856</v>
      </c>
      <c r="B1488" s="18" t="s">
        <v>2876</v>
      </c>
    </row>
    <row r="1489" spans="1:2" x14ac:dyDescent="0.2">
      <c r="A1489" s="18" t="s">
        <v>1857</v>
      </c>
      <c r="B1489" s="18" t="s">
        <v>2877</v>
      </c>
    </row>
    <row r="1490" spans="1:2" x14ac:dyDescent="0.2">
      <c r="A1490" s="18" t="s">
        <v>1858</v>
      </c>
      <c r="B1490" s="18" t="s">
        <v>2898</v>
      </c>
    </row>
    <row r="1491" spans="1:2" x14ac:dyDescent="0.2">
      <c r="A1491" s="18" t="s">
        <v>1859</v>
      </c>
      <c r="B1491" s="18" t="s">
        <v>3113</v>
      </c>
    </row>
    <row r="1492" spans="1:2" x14ac:dyDescent="0.2">
      <c r="A1492" s="18" t="s">
        <v>1860</v>
      </c>
      <c r="B1492" s="18" t="s">
        <v>3141</v>
      </c>
    </row>
    <row r="1493" spans="1:2" x14ac:dyDescent="0.2">
      <c r="A1493" s="18" t="s">
        <v>1861</v>
      </c>
      <c r="B1493" s="18" t="s">
        <v>3111</v>
      </c>
    </row>
    <row r="1494" spans="1:2" x14ac:dyDescent="0.2">
      <c r="A1494" s="18" t="s">
        <v>1862</v>
      </c>
      <c r="B1494" s="18" t="s">
        <v>3131</v>
      </c>
    </row>
    <row r="1495" spans="1:2" x14ac:dyDescent="0.2">
      <c r="A1495" s="18" t="s">
        <v>1863</v>
      </c>
      <c r="B1495" s="18" t="s">
        <v>3053</v>
      </c>
    </row>
    <row r="1496" spans="1:2" x14ac:dyDescent="0.2">
      <c r="A1496" s="18" t="s">
        <v>1864</v>
      </c>
      <c r="B1496" s="18" t="s">
        <v>3231</v>
      </c>
    </row>
    <row r="1497" spans="1:2" x14ac:dyDescent="0.2">
      <c r="A1497" s="18" t="s">
        <v>1865</v>
      </c>
      <c r="B1497" s="18" t="s">
        <v>3193</v>
      </c>
    </row>
    <row r="1498" spans="1:2" x14ac:dyDescent="0.2">
      <c r="A1498" s="18" t="s">
        <v>1866</v>
      </c>
      <c r="B1498" s="18" t="s">
        <v>3253</v>
      </c>
    </row>
    <row r="1499" spans="1:2" x14ac:dyDescent="0.2">
      <c r="A1499" s="18" t="s">
        <v>1867</v>
      </c>
      <c r="B1499" s="18" t="s">
        <v>3149</v>
      </c>
    </row>
    <row r="1500" spans="1:2" x14ac:dyDescent="0.2">
      <c r="A1500" s="18" t="s">
        <v>1868</v>
      </c>
      <c r="B1500" s="18" t="s">
        <v>3500</v>
      </c>
    </row>
    <row r="1501" spans="1:2" x14ac:dyDescent="0.2">
      <c r="A1501" s="18" t="s">
        <v>1869</v>
      </c>
      <c r="B1501" s="18" t="s">
        <v>3172</v>
      </c>
    </row>
    <row r="1502" spans="1:2" x14ac:dyDescent="0.2">
      <c r="A1502" s="18" t="s">
        <v>1870</v>
      </c>
      <c r="B1502" s="18" t="s">
        <v>3288</v>
      </c>
    </row>
    <row r="1503" spans="1:2" x14ac:dyDescent="0.2">
      <c r="A1503" s="18" t="s">
        <v>1871</v>
      </c>
      <c r="B1503" s="18" t="s">
        <v>3385</v>
      </c>
    </row>
    <row r="1504" spans="1:2" x14ac:dyDescent="0.2">
      <c r="A1504" s="18" t="s">
        <v>1872</v>
      </c>
      <c r="B1504" s="18" t="s">
        <v>3088</v>
      </c>
    </row>
    <row r="1505" spans="1:2" x14ac:dyDescent="0.2">
      <c r="A1505" s="18" t="s">
        <v>1873</v>
      </c>
      <c r="B1505" s="18" t="s">
        <v>3208</v>
      </c>
    </row>
    <row r="1506" spans="1:2" x14ac:dyDescent="0.2">
      <c r="A1506" s="18" t="s">
        <v>1874</v>
      </c>
      <c r="B1506" s="18" t="s">
        <v>3243</v>
      </c>
    </row>
    <row r="1507" spans="1:2" x14ac:dyDescent="0.2">
      <c r="A1507" s="18" t="s">
        <v>1875</v>
      </c>
      <c r="B1507" s="18" t="s">
        <v>3246</v>
      </c>
    </row>
    <row r="1508" spans="1:2" x14ac:dyDescent="0.2">
      <c r="A1508" s="18" t="s">
        <v>1876</v>
      </c>
      <c r="B1508" s="18" t="s">
        <v>3247</v>
      </c>
    </row>
    <row r="1509" spans="1:2" x14ac:dyDescent="0.2">
      <c r="A1509" s="18" t="s">
        <v>1877</v>
      </c>
      <c r="B1509" s="18" t="s">
        <v>3106</v>
      </c>
    </row>
    <row r="1510" spans="1:2" x14ac:dyDescent="0.2">
      <c r="A1510" s="18" t="s">
        <v>1878</v>
      </c>
      <c r="B1510" s="18" t="s">
        <v>3176</v>
      </c>
    </row>
    <row r="1511" spans="1:2" x14ac:dyDescent="0.2">
      <c r="A1511" s="18" t="s">
        <v>1879</v>
      </c>
      <c r="B1511" s="18" t="s">
        <v>3081</v>
      </c>
    </row>
    <row r="1512" spans="1:2" x14ac:dyDescent="0.2">
      <c r="A1512" s="18" t="s">
        <v>1880</v>
      </c>
      <c r="B1512" s="18" t="s">
        <v>3115</v>
      </c>
    </row>
    <row r="1513" spans="1:2" x14ac:dyDescent="0.2">
      <c r="A1513" s="18" t="s">
        <v>1881</v>
      </c>
      <c r="B1513" s="18" t="s">
        <v>3354</v>
      </c>
    </row>
    <row r="1514" spans="1:2" x14ac:dyDescent="0.2">
      <c r="A1514" s="18" t="s">
        <v>1882</v>
      </c>
      <c r="B1514" s="18" t="s">
        <v>3232</v>
      </c>
    </row>
    <row r="1515" spans="1:2" x14ac:dyDescent="0.2">
      <c r="A1515" s="18" t="s">
        <v>1883</v>
      </c>
      <c r="B1515" s="18" t="s">
        <v>3495</v>
      </c>
    </row>
    <row r="1516" spans="1:2" x14ac:dyDescent="0.2">
      <c r="A1516" s="18" t="s">
        <v>1884</v>
      </c>
      <c r="B1516" s="18" t="s">
        <v>3275</v>
      </c>
    </row>
    <row r="1517" spans="1:2" x14ac:dyDescent="0.2">
      <c r="A1517" s="18" t="s">
        <v>1885</v>
      </c>
      <c r="B1517" s="18" t="s">
        <v>3056</v>
      </c>
    </row>
    <row r="1518" spans="1:2" x14ac:dyDescent="0.2">
      <c r="A1518" s="18" t="s">
        <v>1886</v>
      </c>
      <c r="B1518" s="18" t="s">
        <v>3373</v>
      </c>
    </row>
    <row r="1519" spans="1:2" x14ac:dyDescent="0.2">
      <c r="A1519" s="18" t="s">
        <v>1887</v>
      </c>
      <c r="B1519" s="18" t="s">
        <v>3151</v>
      </c>
    </row>
    <row r="1520" spans="1:2" x14ac:dyDescent="0.2">
      <c r="A1520" s="18" t="s">
        <v>1888</v>
      </c>
      <c r="B1520" s="18" t="s">
        <v>3065</v>
      </c>
    </row>
    <row r="1521" spans="1:2" x14ac:dyDescent="0.2">
      <c r="A1521" s="18" t="s">
        <v>1889</v>
      </c>
      <c r="B1521" s="18" t="s">
        <v>3182</v>
      </c>
    </row>
    <row r="1522" spans="1:2" x14ac:dyDescent="0.2">
      <c r="A1522" s="18" t="s">
        <v>1890</v>
      </c>
      <c r="B1522" s="18" t="s">
        <v>3189</v>
      </c>
    </row>
    <row r="1523" spans="1:2" x14ac:dyDescent="0.2">
      <c r="A1523" s="18" t="s">
        <v>1891</v>
      </c>
      <c r="B1523" s="18" t="s">
        <v>3126</v>
      </c>
    </row>
    <row r="1524" spans="1:2" x14ac:dyDescent="0.2">
      <c r="A1524" s="18" t="s">
        <v>1892</v>
      </c>
      <c r="B1524" s="18" t="s">
        <v>3346</v>
      </c>
    </row>
    <row r="1525" spans="1:2" x14ac:dyDescent="0.2">
      <c r="A1525" s="18" t="s">
        <v>1893</v>
      </c>
      <c r="B1525" s="18" t="s">
        <v>3350</v>
      </c>
    </row>
    <row r="1526" spans="1:2" x14ac:dyDescent="0.2">
      <c r="A1526" s="18" t="s">
        <v>1894</v>
      </c>
      <c r="B1526" s="18" t="s">
        <v>3098</v>
      </c>
    </row>
    <row r="1527" spans="1:2" x14ac:dyDescent="0.2">
      <c r="A1527" s="18" t="s">
        <v>1895</v>
      </c>
      <c r="B1527" s="18" t="s">
        <v>3360</v>
      </c>
    </row>
    <row r="1528" spans="1:2" x14ac:dyDescent="0.2">
      <c r="A1528" s="18" t="s">
        <v>1896</v>
      </c>
      <c r="B1528" s="18" t="s">
        <v>3196</v>
      </c>
    </row>
    <row r="1529" spans="1:2" x14ac:dyDescent="0.2">
      <c r="A1529" s="18" t="s">
        <v>1897</v>
      </c>
      <c r="B1529" s="18" t="s">
        <v>3390</v>
      </c>
    </row>
    <row r="1530" spans="1:2" x14ac:dyDescent="0.2">
      <c r="A1530" s="18" t="s">
        <v>1898</v>
      </c>
      <c r="B1530" s="18" t="s">
        <v>3379</v>
      </c>
    </row>
    <row r="1531" spans="1:2" x14ac:dyDescent="0.2">
      <c r="A1531" s="18" t="s">
        <v>1899</v>
      </c>
      <c r="B1531" s="18" t="s">
        <v>3496</v>
      </c>
    </row>
    <row r="1532" spans="1:2" x14ac:dyDescent="0.2">
      <c r="A1532" s="18" t="s">
        <v>1900</v>
      </c>
      <c r="B1532" s="18" t="s">
        <v>3181</v>
      </c>
    </row>
    <row r="1533" spans="1:2" x14ac:dyDescent="0.2">
      <c r="A1533" s="18" t="s">
        <v>1901</v>
      </c>
      <c r="B1533" s="18" t="s">
        <v>3077</v>
      </c>
    </row>
    <row r="1534" spans="1:2" x14ac:dyDescent="0.2">
      <c r="A1534" s="18" t="s">
        <v>1902</v>
      </c>
      <c r="B1534" s="18" t="s">
        <v>3069</v>
      </c>
    </row>
    <row r="1535" spans="1:2" x14ac:dyDescent="0.2">
      <c r="A1535" s="18" t="s">
        <v>1903</v>
      </c>
      <c r="B1535" s="18" t="s">
        <v>3114</v>
      </c>
    </row>
    <row r="1536" spans="1:2" x14ac:dyDescent="0.2">
      <c r="A1536" s="18" t="s">
        <v>1904</v>
      </c>
      <c r="B1536" s="18" t="s">
        <v>3343</v>
      </c>
    </row>
    <row r="1537" spans="1:2" x14ac:dyDescent="0.2">
      <c r="A1537" s="18" t="s">
        <v>1905</v>
      </c>
      <c r="B1537" s="18" t="s">
        <v>3060</v>
      </c>
    </row>
    <row r="1538" spans="1:2" x14ac:dyDescent="0.2">
      <c r="A1538" s="18" t="s">
        <v>1906</v>
      </c>
      <c r="B1538" s="18" t="s">
        <v>3136</v>
      </c>
    </row>
    <row r="1539" spans="1:2" x14ac:dyDescent="0.2">
      <c r="A1539" s="18" t="s">
        <v>1907</v>
      </c>
      <c r="B1539" s="18" t="s">
        <v>3089</v>
      </c>
    </row>
    <row r="1540" spans="1:2" x14ac:dyDescent="0.2">
      <c r="A1540" s="18" t="s">
        <v>1908</v>
      </c>
      <c r="B1540" s="18" t="s">
        <v>3093</v>
      </c>
    </row>
    <row r="1541" spans="1:2" x14ac:dyDescent="0.2">
      <c r="A1541" s="18" t="s">
        <v>1909</v>
      </c>
      <c r="B1541" s="18" t="s">
        <v>3066</v>
      </c>
    </row>
    <row r="1542" spans="1:2" x14ac:dyDescent="0.2">
      <c r="A1542" s="18" t="s">
        <v>1910</v>
      </c>
      <c r="B1542" s="18" t="s">
        <v>3321</v>
      </c>
    </row>
    <row r="1543" spans="1:2" x14ac:dyDescent="0.2">
      <c r="A1543" s="18" t="s">
        <v>1911</v>
      </c>
      <c r="B1543" s="18" t="s">
        <v>3204</v>
      </c>
    </row>
    <row r="1544" spans="1:2" x14ac:dyDescent="0.2">
      <c r="A1544" s="18" t="s">
        <v>1912</v>
      </c>
      <c r="B1544" s="18" t="s">
        <v>3138</v>
      </c>
    </row>
    <row r="1545" spans="1:2" x14ac:dyDescent="0.2">
      <c r="A1545" s="18" t="s">
        <v>1913</v>
      </c>
      <c r="B1545" s="18" t="s">
        <v>3090</v>
      </c>
    </row>
    <row r="1546" spans="1:2" x14ac:dyDescent="0.2">
      <c r="A1546" s="18" t="s">
        <v>1914</v>
      </c>
      <c r="B1546" s="18" t="s">
        <v>3337</v>
      </c>
    </row>
    <row r="1547" spans="1:2" x14ac:dyDescent="0.2">
      <c r="A1547" s="18" t="s">
        <v>1915</v>
      </c>
      <c r="B1547" s="18" t="s">
        <v>3233</v>
      </c>
    </row>
    <row r="1548" spans="1:2" x14ac:dyDescent="0.2">
      <c r="A1548" s="18" t="s">
        <v>1916</v>
      </c>
      <c r="B1548" s="18" t="s">
        <v>3190</v>
      </c>
    </row>
    <row r="1549" spans="1:2" x14ac:dyDescent="0.2">
      <c r="A1549" s="18" t="s">
        <v>1917</v>
      </c>
      <c r="B1549" s="18" t="s">
        <v>3329</v>
      </c>
    </row>
    <row r="1550" spans="1:2" x14ac:dyDescent="0.2">
      <c r="A1550" s="18" t="s">
        <v>1918</v>
      </c>
      <c r="B1550" s="18" t="s">
        <v>3381</v>
      </c>
    </row>
    <row r="1551" spans="1:2" x14ac:dyDescent="0.2">
      <c r="A1551" s="18" t="s">
        <v>1919</v>
      </c>
      <c r="B1551" s="18" t="s">
        <v>3442</v>
      </c>
    </row>
    <row r="1552" spans="1:2" x14ac:dyDescent="0.2">
      <c r="A1552" s="18" t="s">
        <v>1920</v>
      </c>
      <c r="B1552" s="18" t="s">
        <v>3347</v>
      </c>
    </row>
    <row r="1553" spans="1:2" x14ac:dyDescent="0.2">
      <c r="A1553" s="18" t="s">
        <v>1921</v>
      </c>
      <c r="B1553" s="18" t="s">
        <v>3234</v>
      </c>
    </row>
    <row r="1554" spans="1:2" x14ac:dyDescent="0.2">
      <c r="A1554" s="18" t="s">
        <v>1922</v>
      </c>
      <c r="B1554" s="18" t="s">
        <v>3116</v>
      </c>
    </row>
    <row r="1555" spans="1:2" x14ac:dyDescent="0.2">
      <c r="A1555" s="18" t="s">
        <v>1923</v>
      </c>
      <c r="B1555" s="18" t="s">
        <v>3305</v>
      </c>
    </row>
    <row r="1556" spans="1:2" x14ac:dyDescent="0.2">
      <c r="A1556" s="18" t="s">
        <v>1924</v>
      </c>
      <c r="B1556" s="18" t="s">
        <v>3306</v>
      </c>
    </row>
    <row r="1557" spans="1:2" x14ac:dyDescent="0.2">
      <c r="A1557" s="18" t="s">
        <v>1925</v>
      </c>
      <c r="B1557" s="18" t="s">
        <v>3215</v>
      </c>
    </row>
    <row r="1558" spans="1:2" x14ac:dyDescent="0.2">
      <c r="A1558" s="18" t="s">
        <v>1926</v>
      </c>
      <c r="B1558" s="18" t="s">
        <v>3289</v>
      </c>
    </row>
    <row r="1559" spans="1:2" x14ac:dyDescent="0.2">
      <c r="A1559" s="18" t="s">
        <v>1927</v>
      </c>
      <c r="B1559" s="18" t="s">
        <v>3328</v>
      </c>
    </row>
    <row r="1560" spans="1:2" x14ac:dyDescent="0.2">
      <c r="A1560" s="18" t="s">
        <v>1928</v>
      </c>
      <c r="B1560" s="18" t="s">
        <v>3205</v>
      </c>
    </row>
    <row r="1561" spans="1:2" x14ac:dyDescent="0.2">
      <c r="A1561" s="18" t="s">
        <v>1929</v>
      </c>
      <c r="B1561" s="18" t="s">
        <v>3078</v>
      </c>
    </row>
    <row r="1562" spans="1:2" x14ac:dyDescent="0.2">
      <c r="A1562" s="18" t="s">
        <v>1930</v>
      </c>
      <c r="B1562" s="18" t="s">
        <v>3062</v>
      </c>
    </row>
    <row r="1563" spans="1:2" x14ac:dyDescent="0.2">
      <c r="A1563" s="18" t="s">
        <v>1931</v>
      </c>
      <c r="B1563" s="18" t="s">
        <v>3209</v>
      </c>
    </row>
    <row r="1564" spans="1:2" x14ac:dyDescent="0.2">
      <c r="A1564" s="18" t="s">
        <v>1932</v>
      </c>
      <c r="B1564" s="18" t="s">
        <v>3145</v>
      </c>
    </row>
    <row r="1565" spans="1:2" x14ac:dyDescent="0.2">
      <c r="A1565" s="18" t="s">
        <v>1933</v>
      </c>
      <c r="B1565" s="18" t="s">
        <v>3059</v>
      </c>
    </row>
    <row r="1566" spans="1:2" x14ac:dyDescent="0.2">
      <c r="A1566" s="18" t="s">
        <v>1934</v>
      </c>
      <c r="B1566" s="18" t="s">
        <v>3235</v>
      </c>
    </row>
    <row r="1567" spans="1:2" x14ac:dyDescent="0.2">
      <c r="A1567" s="18" t="s">
        <v>1935</v>
      </c>
      <c r="B1567" s="18" t="s">
        <v>3254</v>
      </c>
    </row>
    <row r="1568" spans="1:2" x14ac:dyDescent="0.2">
      <c r="A1568" s="18" t="s">
        <v>1936</v>
      </c>
      <c r="B1568" s="18" t="s">
        <v>3255</v>
      </c>
    </row>
    <row r="1569" spans="1:2" x14ac:dyDescent="0.2">
      <c r="A1569" s="18" t="s">
        <v>1937</v>
      </c>
      <c r="B1569" s="18" t="s">
        <v>3256</v>
      </c>
    </row>
    <row r="1570" spans="1:2" x14ac:dyDescent="0.2">
      <c r="A1570" s="18" t="s">
        <v>1938</v>
      </c>
      <c r="B1570" s="18" t="s">
        <v>3257</v>
      </c>
    </row>
    <row r="1571" spans="1:2" x14ac:dyDescent="0.2">
      <c r="A1571" s="18" t="s">
        <v>1939</v>
      </c>
      <c r="B1571" s="18" t="s">
        <v>3236</v>
      </c>
    </row>
    <row r="1572" spans="1:2" x14ac:dyDescent="0.2">
      <c r="A1572" s="18" t="s">
        <v>1940</v>
      </c>
      <c r="B1572" s="18" t="s">
        <v>3248</v>
      </c>
    </row>
    <row r="1573" spans="1:2" x14ac:dyDescent="0.2">
      <c r="A1573" s="18" t="s">
        <v>1941</v>
      </c>
      <c r="B1573" s="18" t="s">
        <v>3249</v>
      </c>
    </row>
    <row r="1574" spans="1:2" x14ac:dyDescent="0.2">
      <c r="A1574" s="18" t="s">
        <v>1942</v>
      </c>
      <c r="B1574" s="18" t="s">
        <v>3258</v>
      </c>
    </row>
    <row r="1575" spans="1:2" x14ac:dyDescent="0.2">
      <c r="A1575" s="18" t="s">
        <v>1943</v>
      </c>
      <c r="B1575" s="18" t="s">
        <v>3250</v>
      </c>
    </row>
    <row r="1576" spans="1:2" x14ac:dyDescent="0.2">
      <c r="A1576" s="18" t="s">
        <v>1944</v>
      </c>
      <c r="B1576" s="18" t="s">
        <v>3251</v>
      </c>
    </row>
    <row r="1577" spans="1:2" x14ac:dyDescent="0.2">
      <c r="A1577" s="18" t="s">
        <v>1945</v>
      </c>
      <c r="B1577" s="18" t="s">
        <v>3339</v>
      </c>
    </row>
    <row r="1578" spans="1:2" x14ac:dyDescent="0.2">
      <c r="A1578" s="18" t="s">
        <v>1946</v>
      </c>
      <c r="B1578" s="18" t="s">
        <v>3198</v>
      </c>
    </row>
    <row r="1579" spans="1:2" x14ac:dyDescent="0.2">
      <c r="A1579" s="18" t="s">
        <v>1947</v>
      </c>
      <c r="B1579" s="18" t="s">
        <v>3322</v>
      </c>
    </row>
    <row r="1580" spans="1:2" x14ac:dyDescent="0.2">
      <c r="A1580" s="18" t="s">
        <v>1948</v>
      </c>
      <c r="B1580" s="18" t="s">
        <v>3376</v>
      </c>
    </row>
    <row r="1581" spans="1:2" x14ac:dyDescent="0.2">
      <c r="A1581" s="18" t="s">
        <v>1949</v>
      </c>
      <c r="B1581" s="18" t="s">
        <v>3340</v>
      </c>
    </row>
    <row r="1582" spans="1:2" x14ac:dyDescent="0.2">
      <c r="A1582" s="18" t="s">
        <v>1950</v>
      </c>
      <c r="B1582" s="18" t="s">
        <v>3125</v>
      </c>
    </row>
    <row r="1583" spans="1:2" x14ac:dyDescent="0.2">
      <c r="A1583" s="18" t="s">
        <v>1951</v>
      </c>
      <c r="B1583" s="18" t="s">
        <v>3203</v>
      </c>
    </row>
    <row r="1584" spans="1:2" x14ac:dyDescent="0.2">
      <c r="A1584" s="18" t="s">
        <v>1952</v>
      </c>
      <c r="B1584" s="18" t="s">
        <v>3070</v>
      </c>
    </row>
    <row r="1585" spans="1:2" x14ac:dyDescent="0.2">
      <c r="A1585" s="18" t="s">
        <v>1953</v>
      </c>
      <c r="B1585" s="18" t="s">
        <v>3084</v>
      </c>
    </row>
    <row r="1586" spans="1:2" x14ac:dyDescent="0.2">
      <c r="A1586" s="18" t="s">
        <v>1954</v>
      </c>
      <c r="B1586" s="18" t="s">
        <v>3290</v>
      </c>
    </row>
    <row r="1587" spans="1:2" x14ac:dyDescent="0.2">
      <c r="A1587" s="18" t="s">
        <v>1955</v>
      </c>
      <c r="B1587" s="18" t="s">
        <v>3291</v>
      </c>
    </row>
    <row r="1588" spans="1:2" x14ac:dyDescent="0.2">
      <c r="A1588" s="18" t="s">
        <v>1956</v>
      </c>
      <c r="B1588" s="18" t="s">
        <v>3054</v>
      </c>
    </row>
    <row r="1589" spans="1:2" x14ac:dyDescent="0.2">
      <c r="A1589" s="18" t="s">
        <v>1957</v>
      </c>
      <c r="B1589" s="18" t="s">
        <v>3143</v>
      </c>
    </row>
    <row r="1590" spans="1:2" x14ac:dyDescent="0.2">
      <c r="A1590" s="18" t="s">
        <v>1958</v>
      </c>
      <c r="B1590" s="18" t="s">
        <v>3355</v>
      </c>
    </row>
    <row r="1591" spans="1:2" x14ac:dyDescent="0.2">
      <c r="A1591" s="18" t="s">
        <v>1959</v>
      </c>
      <c r="B1591" s="18" t="s">
        <v>3353</v>
      </c>
    </row>
    <row r="1592" spans="1:2" x14ac:dyDescent="0.2">
      <c r="A1592" s="18" t="s">
        <v>1960</v>
      </c>
      <c r="B1592" s="18" t="s">
        <v>3079</v>
      </c>
    </row>
    <row r="1593" spans="1:2" x14ac:dyDescent="0.2">
      <c r="A1593" s="18" t="s">
        <v>1961</v>
      </c>
      <c r="B1593" s="18" t="s">
        <v>3177</v>
      </c>
    </row>
    <row r="1594" spans="1:2" x14ac:dyDescent="0.2">
      <c r="A1594" s="18" t="s">
        <v>1962</v>
      </c>
      <c r="B1594" s="18" t="s">
        <v>3128</v>
      </c>
    </row>
    <row r="1595" spans="1:2" x14ac:dyDescent="0.2">
      <c r="A1595" s="18" t="s">
        <v>1963</v>
      </c>
      <c r="B1595" s="18" t="s">
        <v>3451</v>
      </c>
    </row>
    <row r="1596" spans="1:2" x14ac:dyDescent="0.2">
      <c r="A1596" s="18" t="s">
        <v>1964</v>
      </c>
      <c r="B1596" s="18" t="s">
        <v>3071</v>
      </c>
    </row>
    <row r="1597" spans="1:2" x14ac:dyDescent="0.2">
      <c r="A1597" s="18" t="s">
        <v>1965</v>
      </c>
      <c r="B1597" s="18" t="s">
        <v>3292</v>
      </c>
    </row>
    <row r="1598" spans="1:2" x14ac:dyDescent="0.2">
      <c r="A1598" s="18" t="s">
        <v>1966</v>
      </c>
      <c r="B1598" s="18" t="s">
        <v>3199</v>
      </c>
    </row>
    <row r="1599" spans="1:2" x14ac:dyDescent="0.2">
      <c r="A1599" s="18" t="s">
        <v>1967</v>
      </c>
      <c r="B1599" s="18" t="s">
        <v>3273</v>
      </c>
    </row>
    <row r="1600" spans="1:2" x14ac:dyDescent="0.2">
      <c r="A1600" s="18" t="s">
        <v>1968</v>
      </c>
      <c r="B1600" s="18" t="s">
        <v>3130</v>
      </c>
    </row>
    <row r="1601" spans="1:2" x14ac:dyDescent="0.2">
      <c r="A1601" s="18" t="s">
        <v>1969</v>
      </c>
      <c r="B1601" s="18" t="s">
        <v>3237</v>
      </c>
    </row>
    <row r="1602" spans="1:2" x14ac:dyDescent="0.2">
      <c r="A1602" s="18" t="s">
        <v>1970</v>
      </c>
      <c r="B1602" s="18" t="s">
        <v>3183</v>
      </c>
    </row>
    <row r="1603" spans="1:2" x14ac:dyDescent="0.2">
      <c r="A1603" s="18" t="s">
        <v>1971</v>
      </c>
      <c r="B1603" s="18" t="s">
        <v>3374</v>
      </c>
    </row>
    <row r="1604" spans="1:2" x14ac:dyDescent="0.2">
      <c r="A1604" s="18" t="s">
        <v>1972</v>
      </c>
      <c r="B1604" s="18" t="s">
        <v>3117</v>
      </c>
    </row>
    <row r="1605" spans="1:2" x14ac:dyDescent="0.2">
      <c r="A1605" s="18" t="s">
        <v>1973</v>
      </c>
      <c r="B1605" s="18" t="s">
        <v>3293</v>
      </c>
    </row>
    <row r="1606" spans="1:2" x14ac:dyDescent="0.2">
      <c r="A1606" s="18" t="s">
        <v>1974</v>
      </c>
      <c r="B1606" s="18" t="s">
        <v>3386</v>
      </c>
    </row>
    <row r="1607" spans="1:2" x14ac:dyDescent="0.2">
      <c r="A1607" s="18" t="s">
        <v>1975</v>
      </c>
      <c r="B1607" s="18" t="s">
        <v>3191</v>
      </c>
    </row>
    <row r="1608" spans="1:2" x14ac:dyDescent="0.2">
      <c r="A1608" s="18" t="s">
        <v>1976</v>
      </c>
      <c r="B1608" s="18" t="s">
        <v>3307</v>
      </c>
    </row>
    <row r="1609" spans="1:2" x14ac:dyDescent="0.2">
      <c r="A1609" s="18" t="s">
        <v>1977</v>
      </c>
      <c r="B1609" s="18" t="s">
        <v>2717</v>
      </c>
    </row>
    <row r="1610" spans="1:2" x14ac:dyDescent="0.2">
      <c r="A1610" s="18" t="s">
        <v>1978</v>
      </c>
      <c r="B1610" s="18" t="s">
        <v>3325</v>
      </c>
    </row>
    <row r="1611" spans="1:2" x14ac:dyDescent="0.2">
      <c r="A1611" s="18" t="s">
        <v>1979</v>
      </c>
      <c r="B1611" s="18" t="s">
        <v>3382</v>
      </c>
    </row>
    <row r="1612" spans="1:2" x14ac:dyDescent="0.2">
      <c r="A1612" s="18" t="s">
        <v>1980</v>
      </c>
      <c r="B1612" s="18" t="s">
        <v>3192</v>
      </c>
    </row>
    <row r="1613" spans="1:2" x14ac:dyDescent="0.2">
      <c r="A1613" s="18" t="s">
        <v>1981</v>
      </c>
      <c r="B1613" s="18" t="s">
        <v>3091</v>
      </c>
    </row>
    <row r="1614" spans="1:2" x14ac:dyDescent="0.2">
      <c r="A1614" s="18" t="s">
        <v>1982</v>
      </c>
      <c r="B1614" s="18" t="s">
        <v>3280</v>
      </c>
    </row>
    <row r="1615" spans="1:2" x14ac:dyDescent="0.2">
      <c r="A1615" s="18" t="s">
        <v>1983</v>
      </c>
      <c r="B1615" s="18" t="s">
        <v>3281</v>
      </c>
    </row>
    <row r="1616" spans="1:2" x14ac:dyDescent="0.2">
      <c r="A1616" s="18" t="s">
        <v>1984</v>
      </c>
      <c r="B1616" s="18" t="s">
        <v>3112</v>
      </c>
    </row>
    <row r="1617" spans="1:2" x14ac:dyDescent="0.2">
      <c r="A1617" s="18" t="s">
        <v>1985</v>
      </c>
      <c r="B1617" s="18" t="s">
        <v>3490</v>
      </c>
    </row>
    <row r="1618" spans="1:2" x14ac:dyDescent="0.2">
      <c r="A1618" s="18" t="s">
        <v>1986</v>
      </c>
      <c r="B1618" s="18" t="s">
        <v>3334</v>
      </c>
    </row>
    <row r="1619" spans="1:2" x14ac:dyDescent="0.2">
      <c r="A1619" s="18" t="s">
        <v>1987</v>
      </c>
      <c r="B1619" s="18" t="s">
        <v>3129</v>
      </c>
    </row>
    <row r="1620" spans="1:2" x14ac:dyDescent="0.2">
      <c r="A1620" s="18" t="s">
        <v>1988</v>
      </c>
      <c r="B1620" s="18" t="s">
        <v>3063</v>
      </c>
    </row>
    <row r="1621" spans="1:2" x14ac:dyDescent="0.2">
      <c r="A1621" s="18" t="s">
        <v>1989</v>
      </c>
      <c r="B1621" s="18" t="s">
        <v>3282</v>
      </c>
    </row>
    <row r="1622" spans="1:2" x14ac:dyDescent="0.2">
      <c r="A1622" s="18" t="s">
        <v>1990</v>
      </c>
      <c r="B1622" s="18" t="s">
        <v>3359</v>
      </c>
    </row>
    <row r="1623" spans="1:2" x14ac:dyDescent="0.2">
      <c r="A1623" s="18" t="s">
        <v>1991</v>
      </c>
      <c r="B1623" s="18" t="s">
        <v>3057</v>
      </c>
    </row>
    <row r="1624" spans="1:2" x14ac:dyDescent="0.2">
      <c r="A1624" s="18" t="s">
        <v>1992</v>
      </c>
      <c r="B1624" s="18" t="s">
        <v>3206</v>
      </c>
    </row>
    <row r="1625" spans="1:2" x14ac:dyDescent="0.2">
      <c r="A1625" s="18" t="s">
        <v>1993</v>
      </c>
      <c r="B1625" s="18" t="s">
        <v>3216</v>
      </c>
    </row>
    <row r="1626" spans="1:2" x14ac:dyDescent="0.2">
      <c r="A1626" s="18" t="s">
        <v>1994</v>
      </c>
      <c r="B1626" s="18" t="s">
        <v>3118</v>
      </c>
    </row>
    <row r="1627" spans="1:2" x14ac:dyDescent="0.2">
      <c r="A1627" s="18" t="s">
        <v>1995</v>
      </c>
      <c r="B1627" s="18" t="s">
        <v>3188</v>
      </c>
    </row>
    <row r="1628" spans="1:2" x14ac:dyDescent="0.2">
      <c r="A1628" s="18" t="s">
        <v>1996</v>
      </c>
      <c r="B1628" s="18" t="s">
        <v>3055</v>
      </c>
    </row>
    <row r="1629" spans="1:2" x14ac:dyDescent="0.2">
      <c r="A1629" s="18" t="s">
        <v>1997</v>
      </c>
      <c r="B1629" s="18" t="s">
        <v>3439</v>
      </c>
    </row>
    <row r="1630" spans="1:2" x14ac:dyDescent="0.2">
      <c r="A1630" s="18" t="s">
        <v>1998</v>
      </c>
      <c r="B1630" s="18" t="s">
        <v>3497</v>
      </c>
    </row>
    <row r="1631" spans="1:2" x14ac:dyDescent="0.2">
      <c r="A1631" s="18" t="s">
        <v>1999</v>
      </c>
      <c r="B1631" s="18" t="s">
        <v>3383</v>
      </c>
    </row>
    <row r="1632" spans="1:2" x14ac:dyDescent="0.2">
      <c r="A1632" s="18" t="s">
        <v>2000</v>
      </c>
      <c r="B1632" s="18" t="s">
        <v>3103</v>
      </c>
    </row>
    <row r="1633" spans="1:2" x14ac:dyDescent="0.2">
      <c r="A1633" s="18" t="s">
        <v>2001</v>
      </c>
      <c r="B1633" s="18" t="s">
        <v>3378</v>
      </c>
    </row>
    <row r="1634" spans="1:2" x14ac:dyDescent="0.2">
      <c r="A1634" s="18" t="s">
        <v>2002</v>
      </c>
      <c r="B1634" s="18" t="s">
        <v>3308</v>
      </c>
    </row>
    <row r="1635" spans="1:2" x14ac:dyDescent="0.2">
      <c r="A1635" s="18" t="s">
        <v>2003</v>
      </c>
      <c r="B1635" s="18" t="s">
        <v>3178</v>
      </c>
    </row>
    <row r="1636" spans="1:2" x14ac:dyDescent="0.2">
      <c r="A1636" s="18" t="s">
        <v>2004</v>
      </c>
      <c r="B1636" s="18" t="s">
        <v>3202</v>
      </c>
    </row>
    <row r="1637" spans="1:2" x14ac:dyDescent="0.2">
      <c r="A1637" s="18" t="s">
        <v>2005</v>
      </c>
      <c r="B1637" s="18" t="s">
        <v>3146</v>
      </c>
    </row>
    <row r="1638" spans="1:2" x14ac:dyDescent="0.2">
      <c r="A1638" s="18" t="s">
        <v>2006</v>
      </c>
      <c r="B1638" s="18" t="s">
        <v>3132</v>
      </c>
    </row>
    <row r="1639" spans="1:2" x14ac:dyDescent="0.2">
      <c r="A1639" s="18" t="s">
        <v>2007</v>
      </c>
      <c r="B1639" s="18" t="s">
        <v>3074</v>
      </c>
    </row>
    <row r="1640" spans="1:2" x14ac:dyDescent="0.2">
      <c r="A1640" s="18" t="s">
        <v>2008</v>
      </c>
      <c r="B1640" s="18" t="s">
        <v>3387</v>
      </c>
    </row>
    <row r="1641" spans="1:2" x14ac:dyDescent="0.2">
      <c r="A1641" s="18" t="s">
        <v>2009</v>
      </c>
      <c r="B1641" s="18" t="s">
        <v>3331</v>
      </c>
    </row>
    <row r="1642" spans="1:2" x14ac:dyDescent="0.2">
      <c r="A1642" s="18" t="s">
        <v>2010</v>
      </c>
      <c r="B1642" s="18" t="s">
        <v>3147</v>
      </c>
    </row>
    <row r="1643" spans="1:2" x14ac:dyDescent="0.2">
      <c r="A1643" s="18" t="s">
        <v>2011</v>
      </c>
      <c r="B1643" s="18" t="s">
        <v>3271</v>
      </c>
    </row>
    <row r="1644" spans="1:2" x14ac:dyDescent="0.2">
      <c r="A1644" s="18" t="s">
        <v>2012</v>
      </c>
      <c r="B1644" s="18" t="s">
        <v>3238</v>
      </c>
    </row>
    <row r="1645" spans="1:2" x14ac:dyDescent="0.2">
      <c r="A1645" s="18" t="s">
        <v>2013</v>
      </c>
      <c r="B1645" s="18" t="s">
        <v>3259</v>
      </c>
    </row>
    <row r="1646" spans="1:2" x14ac:dyDescent="0.2">
      <c r="A1646" s="18" t="s">
        <v>2014</v>
      </c>
      <c r="B1646" s="18" t="s">
        <v>3260</v>
      </c>
    </row>
    <row r="1647" spans="1:2" x14ac:dyDescent="0.2">
      <c r="A1647" s="18" t="s">
        <v>2015</v>
      </c>
      <c r="B1647" s="18" t="s">
        <v>3261</v>
      </c>
    </row>
    <row r="1648" spans="1:2" x14ac:dyDescent="0.2">
      <c r="A1648" s="18" t="s">
        <v>2016</v>
      </c>
      <c r="B1648" s="18" t="s">
        <v>3262</v>
      </c>
    </row>
    <row r="1649" spans="1:2" x14ac:dyDescent="0.2">
      <c r="A1649" s="18" t="s">
        <v>2017</v>
      </c>
      <c r="B1649" s="18" t="s">
        <v>3263</v>
      </c>
    </row>
    <row r="1650" spans="1:2" x14ac:dyDescent="0.2">
      <c r="A1650" s="18" t="s">
        <v>2018</v>
      </c>
      <c r="B1650" s="18" t="s">
        <v>3264</v>
      </c>
    </row>
    <row r="1651" spans="1:2" x14ac:dyDescent="0.2">
      <c r="A1651" s="18" t="s">
        <v>2019</v>
      </c>
      <c r="B1651" s="18" t="s">
        <v>3265</v>
      </c>
    </row>
    <row r="1652" spans="1:2" x14ac:dyDescent="0.2">
      <c r="A1652" s="18" t="s">
        <v>2020</v>
      </c>
      <c r="B1652" s="18" t="s">
        <v>3119</v>
      </c>
    </row>
    <row r="1653" spans="1:2" x14ac:dyDescent="0.2">
      <c r="A1653" s="18" t="s">
        <v>2021</v>
      </c>
      <c r="B1653" s="18" t="s">
        <v>3099</v>
      </c>
    </row>
    <row r="1654" spans="1:2" x14ac:dyDescent="0.2">
      <c r="A1654" s="18" t="s">
        <v>2022</v>
      </c>
      <c r="B1654" s="18" t="s">
        <v>3072</v>
      </c>
    </row>
    <row r="1655" spans="1:2" x14ac:dyDescent="0.2">
      <c r="A1655" s="18" t="s">
        <v>2023</v>
      </c>
      <c r="B1655" s="18" t="s">
        <v>3144</v>
      </c>
    </row>
    <row r="1656" spans="1:2" x14ac:dyDescent="0.2">
      <c r="A1656" s="18" t="s">
        <v>2024</v>
      </c>
      <c r="B1656" s="18" t="s">
        <v>3184</v>
      </c>
    </row>
    <row r="1657" spans="1:2" x14ac:dyDescent="0.2">
      <c r="A1657" s="18" t="s">
        <v>2025</v>
      </c>
      <c r="B1657" s="18" t="s">
        <v>3152</v>
      </c>
    </row>
    <row r="1658" spans="1:2" x14ac:dyDescent="0.2">
      <c r="A1658" s="18" t="s">
        <v>2026</v>
      </c>
      <c r="B1658" s="18" t="s">
        <v>3200</v>
      </c>
    </row>
    <row r="1659" spans="1:2" x14ac:dyDescent="0.2">
      <c r="A1659" s="18" t="s">
        <v>2027</v>
      </c>
      <c r="B1659" s="18" t="s">
        <v>3283</v>
      </c>
    </row>
    <row r="1660" spans="1:2" x14ac:dyDescent="0.2">
      <c r="A1660" s="18" t="s">
        <v>2028</v>
      </c>
      <c r="B1660" s="18" t="s">
        <v>3171</v>
      </c>
    </row>
    <row r="1661" spans="1:2" x14ac:dyDescent="0.2">
      <c r="A1661" s="18" t="s">
        <v>2029</v>
      </c>
      <c r="B1661" s="18" t="s">
        <v>3341</v>
      </c>
    </row>
    <row r="1662" spans="1:2" x14ac:dyDescent="0.2">
      <c r="A1662" s="18" t="s">
        <v>2030</v>
      </c>
      <c r="B1662" s="18" t="s">
        <v>3092</v>
      </c>
    </row>
    <row r="1663" spans="1:2" x14ac:dyDescent="0.2">
      <c r="A1663" s="18" t="s">
        <v>2031</v>
      </c>
      <c r="B1663" s="18" t="s">
        <v>3335</v>
      </c>
    </row>
    <row r="1664" spans="1:2" x14ac:dyDescent="0.2">
      <c r="A1664" s="18" t="s">
        <v>2032</v>
      </c>
      <c r="B1664" s="18" t="s">
        <v>3210</v>
      </c>
    </row>
    <row r="1665" spans="1:2" x14ac:dyDescent="0.2">
      <c r="A1665" s="18" t="s">
        <v>2033</v>
      </c>
      <c r="B1665" s="18" t="s">
        <v>3358</v>
      </c>
    </row>
    <row r="1666" spans="1:2" x14ac:dyDescent="0.2">
      <c r="A1666" s="18" t="s">
        <v>2034</v>
      </c>
      <c r="B1666" s="18" t="s">
        <v>3094</v>
      </c>
    </row>
    <row r="1667" spans="1:2" x14ac:dyDescent="0.2">
      <c r="A1667" s="18" t="s">
        <v>2035</v>
      </c>
      <c r="B1667" s="18" t="s">
        <v>3142</v>
      </c>
    </row>
    <row r="1668" spans="1:2" x14ac:dyDescent="0.2">
      <c r="A1668" s="18" t="s">
        <v>2036</v>
      </c>
      <c r="B1668" s="18" t="s">
        <v>3148</v>
      </c>
    </row>
    <row r="1669" spans="1:2" x14ac:dyDescent="0.2">
      <c r="A1669" s="18" t="s">
        <v>2037</v>
      </c>
      <c r="B1669" s="18" t="s">
        <v>3139</v>
      </c>
    </row>
    <row r="1670" spans="1:2" x14ac:dyDescent="0.2">
      <c r="A1670" s="18" t="s">
        <v>2038</v>
      </c>
      <c r="B1670" s="18" t="s">
        <v>3179</v>
      </c>
    </row>
    <row r="1671" spans="1:2" x14ac:dyDescent="0.2">
      <c r="A1671" s="18" t="s">
        <v>2039</v>
      </c>
      <c r="B1671" s="18" t="s">
        <v>3278</v>
      </c>
    </row>
    <row r="1672" spans="1:2" x14ac:dyDescent="0.2">
      <c r="A1672" s="18" t="s">
        <v>2040</v>
      </c>
      <c r="B1672" s="18" t="s">
        <v>3239</v>
      </c>
    </row>
    <row r="1673" spans="1:2" x14ac:dyDescent="0.2">
      <c r="A1673" s="18" t="s">
        <v>2041</v>
      </c>
      <c r="B1673" s="18" t="s">
        <v>3067</v>
      </c>
    </row>
    <row r="1674" spans="1:2" x14ac:dyDescent="0.2">
      <c r="A1674" s="18" t="s">
        <v>2042</v>
      </c>
      <c r="B1674" s="18" t="s">
        <v>3187</v>
      </c>
    </row>
    <row r="1675" spans="1:2" x14ac:dyDescent="0.2">
      <c r="A1675" s="18" t="s">
        <v>2043</v>
      </c>
      <c r="B1675" s="18" t="s">
        <v>3170</v>
      </c>
    </row>
    <row r="1676" spans="1:2" x14ac:dyDescent="0.2">
      <c r="A1676" s="18" t="s">
        <v>2044</v>
      </c>
      <c r="B1676" s="18" t="s">
        <v>3082</v>
      </c>
    </row>
    <row r="1677" spans="1:2" x14ac:dyDescent="0.2">
      <c r="A1677" s="18" t="s">
        <v>2045</v>
      </c>
      <c r="B1677" s="18" t="s">
        <v>3279</v>
      </c>
    </row>
    <row r="1678" spans="1:2" x14ac:dyDescent="0.2">
      <c r="A1678" s="18" t="s">
        <v>2046</v>
      </c>
      <c r="B1678" s="18" t="s">
        <v>3137</v>
      </c>
    </row>
    <row r="1679" spans="1:2" x14ac:dyDescent="0.2">
      <c r="A1679" s="18" t="s">
        <v>2047</v>
      </c>
      <c r="B1679" s="18" t="s">
        <v>3348</v>
      </c>
    </row>
    <row r="1680" spans="1:2" x14ac:dyDescent="0.2">
      <c r="A1680" s="18" t="s">
        <v>2048</v>
      </c>
      <c r="B1680" s="18" t="s">
        <v>3180</v>
      </c>
    </row>
    <row r="1681" spans="1:2" x14ac:dyDescent="0.2">
      <c r="A1681" s="18" t="s">
        <v>2049</v>
      </c>
      <c r="B1681" s="18" t="s">
        <v>3100</v>
      </c>
    </row>
    <row r="1682" spans="1:2" x14ac:dyDescent="0.2">
      <c r="A1682" s="18" t="s">
        <v>2050</v>
      </c>
      <c r="B1682" s="18" t="s">
        <v>3101</v>
      </c>
    </row>
    <row r="1683" spans="1:2" x14ac:dyDescent="0.2">
      <c r="A1683" s="18" t="s">
        <v>2051</v>
      </c>
      <c r="B1683" s="18" t="s">
        <v>3197</v>
      </c>
    </row>
    <row r="1684" spans="1:2" x14ac:dyDescent="0.2">
      <c r="A1684" s="18" t="s">
        <v>2052</v>
      </c>
      <c r="B1684" s="18" t="s">
        <v>3120</v>
      </c>
    </row>
    <row r="1685" spans="1:2" x14ac:dyDescent="0.2">
      <c r="A1685" s="18" t="s">
        <v>2053</v>
      </c>
      <c r="B1685" s="18" t="s">
        <v>3286</v>
      </c>
    </row>
    <row r="1686" spans="1:2" x14ac:dyDescent="0.2">
      <c r="A1686" s="18" t="s">
        <v>2054</v>
      </c>
      <c r="B1686" s="18" t="s">
        <v>3087</v>
      </c>
    </row>
    <row r="1687" spans="1:2" x14ac:dyDescent="0.2">
      <c r="A1687" s="18" t="s">
        <v>2055</v>
      </c>
      <c r="B1687" s="18" t="s">
        <v>3095</v>
      </c>
    </row>
    <row r="1688" spans="1:2" x14ac:dyDescent="0.2">
      <c r="A1688" s="18" t="s">
        <v>2056</v>
      </c>
      <c r="B1688" s="18" t="s">
        <v>3489</v>
      </c>
    </row>
    <row r="1689" spans="1:2" x14ac:dyDescent="0.2">
      <c r="A1689" s="18" t="s">
        <v>2057</v>
      </c>
      <c r="B1689" s="18" t="s">
        <v>3240</v>
      </c>
    </row>
    <row r="1690" spans="1:2" x14ac:dyDescent="0.2">
      <c r="A1690" s="18" t="s">
        <v>2058</v>
      </c>
      <c r="B1690" s="18" t="s">
        <v>3441</v>
      </c>
    </row>
    <row r="1691" spans="1:2" x14ac:dyDescent="0.2">
      <c r="A1691" s="18" t="s">
        <v>2059</v>
      </c>
      <c r="B1691" s="18" t="s">
        <v>3213</v>
      </c>
    </row>
    <row r="1692" spans="1:2" x14ac:dyDescent="0.2">
      <c r="A1692" s="18" t="s">
        <v>2060</v>
      </c>
      <c r="B1692" s="18" t="s">
        <v>3345</v>
      </c>
    </row>
    <row r="1693" spans="1:2" x14ac:dyDescent="0.2">
      <c r="A1693" s="18" t="s">
        <v>2061</v>
      </c>
      <c r="B1693" s="18" t="s">
        <v>3274</v>
      </c>
    </row>
    <row r="1694" spans="1:2" x14ac:dyDescent="0.2">
      <c r="A1694" s="18" t="s">
        <v>2062</v>
      </c>
      <c r="B1694" s="18" t="s">
        <v>3294</v>
      </c>
    </row>
    <row r="1695" spans="1:2" x14ac:dyDescent="0.2">
      <c r="A1695" s="18" t="s">
        <v>2063</v>
      </c>
      <c r="B1695" s="18" t="s">
        <v>3285</v>
      </c>
    </row>
    <row r="1696" spans="1:2" x14ac:dyDescent="0.2">
      <c r="A1696" s="18" t="s">
        <v>2064</v>
      </c>
      <c r="B1696" s="18" t="s">
        <v>3207</v>
      </c>
    </row>
    <row r="1697" spans="1:2" x14ac:dyDescent="0.2">
      <c r="A1697" s="18" t="s">
        <v>2065</v>
      </c>
      <c r="B1697" s="18" t="s">
        <v>3491</v>
      </c>
    </row>
    <row r="1698" spans="1:2" x14ac:dyDescent="0.2">
      <c r="A1698" s="18" t="s">
        <v>2066</v>
      </c>
      <c r="B1698" s="18" t="s">
        <v>3492</v>
      </c>
    </row>
    <row r="1699" spans="1:2" x14ac:dyDescent="0.2">
      <c r="A1699" s="18" t="s">
        <v>2067</v>
      </c>
      <c r="B1699" s="18" t="s">
        <v>3102</v>
      </c>
    </row>
    <row r="1700" spans="1:2" x14ac:dyDescent="0.2">
      <c r="A1700" s="18" t="s">
        <v>2068</v>
      </c>
      <c r="B1700" s="18" t="s">
        <v>3244</v>
      </c>
    </row>
    <row r="1701" spans="1:2" x14ac:dyDescent="0.2">
      <c r="A1701" s="18" t="s">
        <v>2069</v>
      </c>
      <c r="B1701" s="18" t="s">
        <v>3252</v>
      </c>
    </row>
    <row r="1702" spans="1:2" x14ac:dyDescent="0.2">
      <c r="A1702" s="18" t="s">
        <v>2070</v>
      </c>
      <c r="B1702" s="18" t="s">
        <v>3211</v>
      </c>
    </row>
    <row r="1703" spans="1:2" x14ac:dyDescent="0.2">
      <c r="A1703" s="18" t="s">
        <v>2071</v>
      </c>
      <c r="B1703" s="18" t="s">
        <v>3140</v>
      </c>
    </row>
    <row r="1704" spans="1:2" x14ac:dyDescent="0.2">
      <c r="A1704" s="18" t="s">
        <v>2072</v>
      </c>
      <c r="B1704" s="18" t="s">
        <v>3437</v>
      </c>
    </row>
    <row r="1705" spans="1:2" x14ac:dyDescent="0.2">
      <c r="A1705" s="18" t="s">
        <v>2073</v>
      </c>
      <c r="B1705" s="18" t="s">
        <v>3349</v>
      </c>
    </row>
    <row r="1706" spans="1:2" x14ac:dyDescent="0.2">
      <c r="A1706" s="18" t="s">
        <v>2074</v>
      </c>
      <c r="B1706" s="18" t="s">
        <v>3085</v>
      </c>
    </row>
    <row r="1707" spans="1:2" x14ac:dyDescent="0.2">
      <c r="A1707" s="18" t="s">
        <v>2075</v>
      </c>
      <c r="B1707" s="18" t="s">
        <v>3453</v>
      </c>
    </row>
    <row r="1708" spans="1:2" x14ac:dyDescent="0.2">
      <c r="A1708" s="18" t="s">
        <v>2076</v>
      </c>
      <c r="B1708" s="18" t="s">
        <v>3494</v>
      </c>
    </row>
    <row r="1709" spans="1:2" x14ac:dyDescent="0.2">
      <c r="A1709" s="18" t="s">
        <v>2077</v>
      </c>
      <c r="B1709" s="18" t="s">
        <v>3121</v>
      </c>
    </row>
    <row r="1710" spans="1:2" x14ac:dyDescent="0.2">
      <c r="A1710" s="18" t="s">
        <v>2078</v>
      </c>
      <c r="B1710" s="18" t="s">
        <v>3499</v>
      </c>
    </row>
    <row r="1711" spans="1:2" x14ac:dyDescent="0.2">
      <c r="A1711" s="18" t="s">
        <v>2079</v>
      </c>
      <c r="B1711" s="18" t="s">
        <v>3241</v>
      </c>
    </row>
    <row r="1712" spans="1:2" x14ac:dyDescent="0.2">
      <c r="A1712" s="18" t="s">
        <v>2080</v>
      </c>
      <c r="B1712" s="18" t="s">
        <v>3122</v>
      </c>
    </row>
    <row r="1713" spans="1:2" x14ac:dyDescent="0.2">
      <c r="A1713" s="18" t="s">
        <v>2081</v>
      </c>
      <c r="B1713" s="18" t="s">
        <v>3086</v>
      </c>
    </row>
    <row r="1714" spans="1:2" x14ac:dyDescent="0.2">
      <c r="A1714" s="18" t="s">
        <v>2082</v>
      </c>
      <c r="B1714" s="18" t="s">
        <v>3083</v>
      </c>
    </row>
    <row r="1715" spans="1:2" x14ac:dyDescent="0.2">
      <c r="A1715" s="18" t="s">
        <v>2083</v>
      </c>
      <c r="B1715" s="18" t="s">
        <v>3075</v>
      </c>
    </row>
    <row r="1716" spans="1:2" x14ac:dyDescent="0.2">
      <c r="A1716" s="18" t="s">
        <v>2084</v>
      </c>
      <c r="B1716" s="18" t="s">
        <v>3245</v>
      </c>
    </row>
    <row r="1717" spans="1:2" x14ac:dyDescent="0.2">
      <c r="A1717" s="18" t="s">
        <v>2085</v>
      </c>
      <c r="B1717" s="18" t="s">
        <v>3266</v>
      </c>
    </row>
    <row r="1718" spans="1:2" x14ac:dyDescent="0.2">
      <c r="A1718" s="18" t="s">
        <v>2086</v>
      </c>
      <c r="B1718" s="18" t="s">
        <v>3267</v>
      </c>
    </row>
    <row r="1719" spans="1:2" x14ac:dyDescent="0.2">
      <c r="A1719" s="18" t="s">
        <v>2087</v>
      </c>
      <c r="B1719" s="18" t="s">
        <v>3268</v>
      </c>
    </row>
    <row r="1720" spans="1:2" x14ac:dyDescent="0.2">
      <c r="A1720" s="18" t="s">
        <v>2088</v>
      </c>
      <c r="B1720" s="18" t="s">
        <v>3269</v>
      </c>
    </row>
    <row r="1721" spans="1:2" x14ac:dyDescent="0.2">
      <c r="A1721" s="18" t="s">
        <v>2089</v>
      </c>
      <c r="B1721" s="18" t="s">
        <v>3270</v>
      </c>
    </row>
    <row r="1722" spans="1:2" x14ac:dyDescent="0.2">
      <c r="A1722" s="18" t="s">
        <v>2090</v>
      </c>
      <c r="B1722" s="18" t="s">
        <v>3108</v>
      </c>
    </row>
    <row r="1723" spans="1:2" x14ac:dyDescent="0.2">
      <c r="A1723" s="18" t="s">
        <v>2091</v>
      </c>
      <c r="B1723" s="18" t="s">
        <v>3277</v>
      </c>
    </row>
    <row r="1724" spans="1:2" x14ac:dyDescent="0.2">
      <c r="A1724" s="18" t="s">
        <v>2092</v>
      </c>
      <c r="B1724" s="18" t="s">
        <v>3133</v>
      </c>
    </row>
    <row r="1725" spans="1:2" x14ac:dyDescent="0.2">
      <c r="A1725" s="18" t="s">
        <v>2093</v>
      </c>
      <c r="B1725" s="18" t="s">
        <v>3061</v>
      </c>
    </row>
    <row r="1726" spans="1:2" x14ac:dyDescent="0.2">
      <c r="A1726" s="18" t="s">
        <v>2094</v>
      </c>
      <c r="B1726" s="18" t="s">
        <v>3134</v>
      </c>
    </row>
    <row r="1727" spans="1:2" x14ac:dyDescent="0.2">
      <c r="A1727" s="18" t="s">
        <v>2095</v>
      </c>
      <c r="B1727" s="18" t="s">
        <v>3304</v>
      </c>
    </row>
    <row r="1728" spans="1:2" x14ac:dyDescent="0.2">
      <c r="A1728" s="18" t="s">
        <v>2096</v>
      </c>
      <c r="B1728" s="18" t="s">
        <v>3242</v>
      </c>
    </row>
    <row r="1729" spans="1:2" x14ac:dyDescent="0.2">
      <c r="A1729" s="18" t="s">
        <v>2097</v>
      </c>
      <c r="B1729" s="18" t="s">
        <v>3384</v>
      </c>
    </row>
    <row r="1730" spans="1:2" x14ac:dyDescent="0.2">
      <c r="A1730" s="18" t="s">
        <v>2098</v>
      </c>
      <c r="B1730" s="18" t="s">
        <v>3338</v>
      </c>
    </row>
    <row r="1731" spans="1:2" x14ac:dyDescent="0.2">
      <c r="A1731" s="18" t="s">
        <v>2099</v>
      </c>
      <c r="B1731" s="18" t="s">
        <v>3217</v>
      </c>
    </row>
    <row r="1732" spans="1:2" x14ac:dyDescent="0.2">
      <c r="A1732" s="18" t="s">
        <v>2100</v>
      </c>
      <c r="B1732" s="18" t="s">
        <v>3303</v>
      </c>
    </row>
    <row r="1733" spans="1:2" x14ac:dyDescent="0.2">
      <c r="A1733" s="18" t="s">
        <v>2101</v>
      </c>
      <c r="B1733" s="18" t="s">
        <v>3323</v>
      </c>
    </row>
    <row r="1734" spans="1:2" x14ac:dyDescent="0.2">
      <c r="A1734" s="18" t="s">
        <v>2102</v>
      </c>
      <c r="B1734" s="18" t="s">
        <v>3342</v>
      </c>
    </row>
    <row r="1735" spans="1:2" x14ac:dyDescent="0.2">
      <c r="A1735" s="18" t="s">
        <v>2103</v>
      </c>
      <c r="B1735" s="18" t="s">
        <v>3195</v>
      </c>
    </row>
    <row r="1736" spans="1:2" x14ac:dyDescent="0.2">
      <c r="A1736" s="18" t="s">
        <v>2104</v>
      </c>
      <c r="B1736" s="18" t="s">
        <v>3351</v>
      </c>
    </row>
    <row r="1737" spans="1:2" x14ac:dyDescent="0.2">
      <c r="A1737" s="18" t="s">
        <v>2105</v>
      </c>
      <c r="B1737" s="18" t="s">
        <v>3326</v>
      </c>
    </row>
    <row r="1738" spans="1:2" x14ac:dyDescent="0.2">
      <c r="A1738" s="18" t="s">
        <v>2106</v>
      </c>
      <c r="B1738" s="18" t="s">
        <v>3135</v>
      </c>
    </row>
    <row r="1739" spans="1:2" x14ac:dyDescent="0.2">
      <c r="A1739" s="18" t="s">
        <v>2107</v>
      </c>
      <c r="B1739" s="18" t="s">
        <v>3356</v>
      </c>
    </row>
    <row r="1740" spans="1:2" x14ac:dyDescent="0.2">
      <c r="A1740" s="18" t="s">
        <v>2108</v>
      </c>
      <c r="B1740" s="18" t="s">
        <v>3301</v>
      </c>
    </row>
    <row r="1741" spans="1:2" x14ac:dyDescent="0.2">
      <c r="A1741" s="18" t="s">
        <v>2109</v>
      </c>
      <c r="B1741" s="18" t="s">
        <v>3388</v>
      </c>
    </row>
    <row r="1742" spans="1:2" x14ac:dyDescent="0.2">
      <c r="A1742" s="18" t="s">
        <v>2110</v>
      </c>
      <c r="B1742" s="18" t="s">
        <v>3389</v>
      </c>
    </row>
    <row r="1743" spans="1:2" x14ac:dyDescent="0.2">
      <c r="A1743" s="18" t="s">
        <v>2111</v>
      </c>
      <c r="B1743" s="18" t="s">
        <v>3105</v>
      </c>
    </row>
    <row r="1744" spans="1:2" x14ac:dyDescent="0.2">
      <c r="A1744" s="18" t="s">
        <v>2112</v>
      </c>
      <c r="B1744" s="18" t="s">
        <v>3380</v>
      </c>
    </row>
    <row r="1745" spans="1:2" x14ac:dyDescent="0.2">
      <c r="A1745" s="18" t="s">
        <v>2113</v>
      </c>
      <c r="B1745" s="18" t="s">
        <v>3357</v>
      </c>
    </row>
    <row r="1746" spans="1:2" x14ac:dyDescent="0.2">
      <c r="A1746" s="18" t="s">
        <v>2114</v>
      </c>
      <c r="B1746" s="18" t="s">
        <v>3284</v>
      </c>
    </row>
    <row r="1747" spans="1:2" x14ac:dyDescent="0.2">
      <c r="A1747" s="18" t="s">
        <v>2115</v>
      </c>
      <c r="B1747" s="18" t="s">
        <v>3440</v>
      </c>
    </row>
    <row r="1748" spans="1:2" x14ac:dyDescent="0.2">
      <c r="A1748" s="18" t="s">
        <v>2116</v>
      </c>
      <c r="B1748" s="18" t="s">
        <v>3104</v>
      </c>
    </row>
    <row r="1749" spans="1:2" x14ac:dyDescent="0.2">
      <c r="A1749" s="18" t="s">
        <v>2117</v>
      </c>
      <c r="B1749" s="18" t="s">
        <v>3068</v>
      </c>
    </row>
    <row r="1750" spans="1:2" x14ac:dyDescent="0.2">
      <c r="A1750" s="18" t="s">
        <v>2118</v>
      </c>
      <c r="B1750" s="18" t="s">
        <v>3487</v>
      </c>
    </row>
    <row r="1751" spans="1:2" x14ac:dyDescent="0.2">
      <c r="A1751" s="18" t="s">
        <v>2119</v>
      </c>
      <c r="B1751" s="18" t="s">
        <v>3097</v>
      </c>
    </row>
    <row r="1752" spans="1:2" x14ac:dyDescent="0.2">
      <c r="A1752" s="18" t="s">
        <v>2120</v>
      </c>
      <c r="B1752" s="18" t="s">
        <v>3330</v>
      </c>
    </row>
    <row r="1753" spans="1:2" x14ac:dyDescent="0.2">
      <c r="A1753" s="18" t="s">
        <v>2121</v>
      </c>
      <c r="B1753" s="18" t="s">
        <v>3324</v>
      </c>
    </row>
    <row r="1754" spans="1:2" x14ac:dyDescent="0.2">
      <c r="A1754" s="18" t="s">
        <v>2122</v>
      </c>
      <c r="B1754" s="18" t="s">
        <v>3185</v>
      </c>
    </row>
    <row r="1755" spans="1:2" x14ac:dyDescent="0.2">
      <c r="A1755" s="18" t="s">
        <v>2123</v>
      </c>
      <c r="B1755" s="18" t="s">
        <v>3438</v>
      </c>
    </row>
    <row r="1756" spans="1:2" x14ac:dyDescent="0.2">
      <c r="A1756" s="18" t="s">
        <v>2124</v>
      </c>
      <c r="B1756" s="18" t="s">
        <v>2560</v>
      </c>
    </row>
    <row r="1757" spans="1:2" x14ac:dyDescent="0.2">
      <c r="A1757" s="18" t="s">
        <v>2125</v>
      </c>
      <c r="B1757" s="18" t="s">
        <v>3201</v>
      </c>
    </row>
    <row r="1758" spans="1:2" x14ac:dyDescent="0.2">
      <c r="A1758" s="18" t="s">
        <v>2126</v>
      </c>
      <c r="B1758" s="18" t="s">
        <v>3169</v>
      </c>
    </row>
    <row r="1759" spans="1:2" x14ac:dyDescent="0.2">
      <c r="A1759" s="18" t="s">
        <v>2127</v>
      </c>
      <c r="B1759" s="18" t="s">
        <v>3336</v>
      </c>
    </row>
    <row r="1760" spans="1:2" x14ac:dyDescent="0.2">
      <c r="A1760" s="18" t="s">
        <v>2128</v>
      </c>
      <c r="B1760" s="18" t="s">
        <v>3123</v>
      </c>
    </row>
    <row r="1761" spans="1:2" x14ac:dyDescent="0.2">
      <c r="A1761" s="18" t="s">
        <v>2129</v>
      </c>
      <c r="B1761" s="18" t="s">
        <v>3488</v>
      </c>
    </row>
    <row r="1762" spans="1:2" x14ac:dyDescent="0.2">
      <c r="A1762" s="18" t="s">
        <v>2130</v>
      </c>
      <c r="B1762" s="18" t="s">
        <v>3173</v>
      </c>
    </row>
    <row r="1763" spans="1:2" x14ac:dyDescent="0.2">
      <c r="A1763" s="18" t="s">
        <v>2131</v>
      </c>
      <c r="B1763" s="18" t="s">
        <v>3096</v>
      </c>
    </row>
    <row r="1764" spans="1:2" x14ac:dyDescent="0.2">
      <c r="A1764" s="18" t="s">
        <v>2132</v>
      </c>
      <c r="B1764" s="18" t="s">
        <v>3076</v>
      </c>
    </row>
    <row r="1765" spans="1:2" x14ac:dyDescent="0.2">
      <c r="A1765" s="18" t="s">
        <v>2133</v>
      </c>
      <c r="B1765" s="18" t="s">
        <v>3175</v>
      </c>
    </row>
    <row r="1766" spans="1:2" x14ac:dyDescent="0.2">
      <c r="A1766" s="18" t="s">
        <v>2134</v>
      </c>
      <c r="B1766" s="18" t="s">
        <v>3064</v>
      </c>
    </row>
    <row r="1767" spans="1:2" x14ac:dyDescent="0.2">
      <c r="A1767" s="18" t="s">
        <v>2135</v>
      </c>
      <c r="B1767" s="18" t="s">
        <v>3344</v>
      </c>
    </row>
    <row r="1768" spans="1:2" x14ac:dyDescent="0.2">
      <c r="A1768" s="18" t="s">
        <v>2136</v>
      </c>
      <c r="B1768" s="18" t="s">
        <v>3212</v>
      </c>
    </row>
    <row r="1769" spans="1:2" x14ac:dyDescent="0.2">
      <c r="A1769" s="18" t="s">
        <v>2137</v>
      </c>
      <c r="B1769" s="18" t="s">
        <v>3332</v>
      </c>
    </row>
    <row r="1770" spans="1:2" x14ac:dyDescent="0.2">
      <c r="A1770" s="18" t="s">
        <v>2138</v>
      </c>
      <c r="B1770" s="18" t="s">
        <v>3298</v>
      </c>
    </row>
    <row r="1771" spans="1:2" x14ac:dyDescent="0.2">
      <c r="A1771" s="18" t="s">
        <v>2139</v>
      </c>
      <c r="B1771" s="18" t="s">
        <v>3377</v>
      </c>
    </row>
    <row r="1772" spans="1:2" x14ac:dyDescent="0.2">
      <c r="A1772" s="18" t="s">
        <v>2140</v>
      </c>
      <c r="B1772" s="18" t="s">
        <v>3287</v>
      </c>
    </row>
    <row r="1773" spans="1:2" x14ac:dyDescent="0.2">
      <c r="A1773" s="18" t="s">
        <v>2141</v>
      </c>
      <c r="B1773" s="18" t="s">
        <v>3214</v>
      </c>
    </row>
    <row r="1774" spans="1:2" x14ac:dyDescent="0.2">
      <c r="A1774" s="18" t="s">
        <v>2142</v>
      </c>
      <c r="B1774" s="18" t="s">
        <v>3375</v>
      </c>
    </row>
    <row r="1775" spans="1:2" x14ac:dyDescent="0.2">
      <c r="A1775" s="18" t="s">
        <v>2143</v>
      </c>
      <c r="B1775" s="18" t="s">
        <v>3194</v>
      </c>
    </row>
    <row r="1776" spans="1:2" x14ac:dyDescent="0.2">
      <c r="A1776" s="18" t="s">
        <v>2144</v>
      </c>
      <c r="B1776" s="18" t="s">
        <v>3080</v>
      </c>
    </row>
    <row r="1777" spans="1:2" x14ac:dyDescent="0.2">
      <c r="A1777" s="18" t="s">
        <v>2145</v>
      </c>
      <c r="B1777" s="18" t="s">
        <v>3124</v>
      </c>
    </row>
    <row r="1778" spans="1:2" x14ac:dyDescent="0.2">
      <c r="A1778" s="18" t="s">
        <v>2146</v>
      </c>
      <c r="B1778" s="18" t="s">
        <v>3073</v>
      </c>
    </row>
    <row r="1779" spans="1:2" x14ac:dyDescent="0.2">
      <c r="A1779" s="18" t="s">
        <v>2147</v>
      </c>
      <c r="B1779" s="18" t="s">
        <v>3352</v>
      </c>
    </row>
    <row r="1780" spans="1:2" x14ac:dyDescent="0.2">
      <c r="A1780" s="18" t="s">
        <v>2148</v>
      </c>
      <c r="B1780" s="18" t="s">
        <v>3058</v>
      </c>
    </row>
    <row r="1781" spans="1:2" x14ac:dyDescent="0.2">
      <c r="A1781" s="18" t="s">
        <v>2149</v>
      </c>
      <c r="B1781" s="18" t="s">
        <v>2851</v>
      </c>
    </row>
    <row r="1782" spans="1:2" x14ac:dyDescent="0.2">
      <c r="A1782" s="18" t="s">
        <v>2150</v>
      </c>
      <c r="B1782" s="18" t="s">
        <v>3327</v>
      </c>
    </row>
    <row r="1783" spans="1:2" x14ac:dyDescent="0.2">
      <c r="A1783" s="18" t="s">
        <v>2151</v>
      </c>
      <c r="B1783" s="18" t="s">
        <v>3109</v>
      </c>
    </row>
    <row r="1784" spans="1:2" x14ac:dyDescent="0.2">
      <c r="A1784" s="18" t="s">
        <v>2152</v>
      </c>
      <c r="B1784" s="18" t="s">
        <v>3107</v>
      </c>
    </row>
    <row r="1785" spans="1:2" x14ac:dyDescent="0.2">
      <c r="A1785" s="18" t="s">
        <v>2153</v>
      </c>
      <c r="B1785" s="18" t="s">
        <v>3110</v>
      </c>
    </row>
    <row r="1786" spans="1:2" x14ac:dyDescent="0.2">
      <c r="A1786" s="18" t="s">
        <v>2154</v>
      </c>
      <c r="B1786" s="18" t="s">
        <v>3218</v>
      </c>
    </row>
    <row r="1787" spans="1:2" x14ac:dyDescent="0.2">
      <c r="A1787" s="18" t="s">
        <v>2155</v>
      </c>
      <c r="B1787" s="18" t="s">
        <v>3498</v>
      </c>
    </row>
    <row r="1788" spans="1:2" x14ac:dyDescent="0.2">
      <c r="A1788" s="18" t="s">
        <v>2156</v>
      </c>
      <c r="B1788" s="18" t="s">
        <v>3493</v>
      </c>
    </row>
    <row r="1789" spans="1:2" x14ac:dyDescent="0.2">
      <c r="A1789" s="18" t="s">
        <v>2157</v>
      </c>
      <c r="B1789" s="18" t="s">
        <v>3127</v>
      </c>
    </row>
    <row r="1790" spans="1:2" x14ac:dyDescent="0.2">
      <c r="A1790" s="18" t="s">
        <v>2158</v>
      </c>
      <c r="B1790" s="18" t="s">
        <v>3186</v>
      </c>
    </row>
    <row r="1791" spans="1:2" x14ac:dyDescent="0.2">
      <c r="A1791" s="18" t="s">
        <v>2159</v>
      </c>
      <c r="B1791" s="18" t="s">
        <v>3174</v>
      </c>
    </row>
    <row r="1792" spans="1:2" x14ac:dyDescent="0.2">
      <c r="A1792" s="18" t="s">
        <v>2160</v>
      </c>
      <c r="B1792" s="18" t="s">
        <v>3333</v>
      </c>
    </row>
    <row r="1793" spans="1:3" x14ac:dyDescent="0.2">
      <c r="A1793" s="18" t="s">
        <v>2161</v>
      </c>
      <c r="B1793" s="18" t="s">
        <v>3272</v>
      </c>
    </row>
    <row r="1794" spans="1:3" x14ac:dyDescent="0.2">
      <c r="A1794" s="18" t="s">
        <v>2162</v>
      </c>
      <c r="B1794" s="18" t="s">
        <v>3302</v>
      </c>
    </row>
    <row r="1795" spans="1:3" x14ac:dyDescent="0.2">
      <c r="A1795" s="18" t="s">
        <v>2163</v>
      </c>
      <c r="B1795" s="18" t="s">
        <v>2744</v>
      </c>
    </row>
    <row r="1796" spans="1:3" x14ac:dyDescent="0.2">
      <c r="A1796" s="18" t="s">
        <v>2164</v>
      </c>
      <c r="B1796" s="18" t="s">
        <v>3150</v>
      </c>
    </row>
    <row r="1798" spans="1:3" x14ac:dyDescent="0.2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">
      <c r="A1799" s="18">
        <v>1</v>
      </c>
      <c r="B1799" s="17" t="s">
        <v>621</v>
      </c>
    </row>
    <row r="1800" spans="1:3" x14ac:dyDescent="0.2">
      <c r="A1800" s="18">
        <v>2</v>
      </c>
      <c r="B1800" s="17" t="s">
        <v>3651</v>
      </c>
    </row>
    <row r="1802" spans="1:3" x14ac:dyDescent="0.2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">
      <c r="A1803" s="18">
        <v>1</v>
      </c>
      <c r="B1803" s="17" t="s">
        <v>621</v>
      </c>
    </row>
    <row r="1804" spans="1:3" x14ac:dyDescent="0.2">
      <c r="A1804" s="18">
        <v>2</v>
      </c>
      <c r="B1804" s="17" t="s">
        <v>3651</v>
      </c>
    </row>
    <row r="1806" spans="1:3" x14ac:dyDescent="0.2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">
      <c r="A1807" s="18">
        <v>1</v>
      </c>
      <c r="B1807" s="17" t="s">
        <v>621</v>
      </c>
    </row>
    <row r="1808" spans="1:3" x14ac:dyDescent="0.2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99"/>
  <sheetViews>
    <sheetView workbookViewId="0">
      <selection activeCell="X18" sqref="X18"/>
    </sheetView>
  </sheetViews>
  <sheetFormatPr baseColWidth="10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4"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8" t="str">
        <f>te!A62&amp;", "&amp;hi!$G$5</f>
        <v>Suisse, 3e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9"/>
      <c r="F7" s="129" t="str">
        <f>te!A53</f>
        <v>Indice: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">
      <c r="B11" s="12"/>
      <c r="C11" s="210" t="str">
        <f>te!A61</f>
        <v>Indices suisses (1er trimestre 2000 = 100, trimestriel)</v>
      </c>
      <c r="D11" s="210"/>
      <c r="E11" s="210"/>
      <c r="F11" s="210"/>
      <c r="G11" s="210"/>
      <c r="H11" s="210"/>
      <c r="I11" s="210"/>
      <c r="J11" s="210"/>
      <c r="K11" s="210"/>
      <c r="L11" s="90"/>
      <c r="M11" s="210" t="str">
        <f>te!A60</f>
        <v>Indices suisses (moyen 1985 = 100, annuel)</v>
      </c>
      <c r="N11" s="210"/>
      <c r="O11" s="210"/>
      <c r="P11" s="210"/>
      <c r="Q11" s="210"/>
      <c r="R11" s="210"/>
      <c r="S11" s="210"/>
      <c r="T11" s="210"/>
      <c r="U11" s="210"/>
      <c r="V11" s="11"/>
    </row>
    <row r="12" spans="1:24" ht="8.1" customHeight="1" x14ac:dyDescent="0.2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">
      <c r="B13" s="12"/>
      <c r="C13" s="225" t="str">
        <f>C54</f>
        <v>Propriétés par étage PPE</v>
      </c>
      <c r="D13" s="225"/>
      <c r="E13" s="225"/>
      <c r="F13" s="225"/>
      <c r="G13" s="225"/>
      <c r="H13" s="225"/>
      <c r="I13" s="225"/>
      <c r="J13" s="225"/>
      <c r="K13" s="225"/>
      <c r="L13" s="90"/>
      <c r="M13" s="225" t="str">
        <f>M54</f>
        <v>Propriétés par étage PPE</v>
      </c>
      <c r="N13" s="225"/>
      <c r="O13" s="225"/>
      <c r="P13" s="225"/>
      <c r="Q13" s="225"/>
      <c r="R13" s="225"/>
      <c r="S13" s="225"/>
      <c r="T13" s="225"/>
      <c r="U13" s="225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">
      <c r="B33" s="12"/>
      <c r="C33" s="226" t="str">
        <f>te!$A$11</f>
        <v>Source: Indices prix de transaction Fahrländer Partner.</v>
      </c>
      <c r="D33" s="226"/>
      <c r="E33" s="226"/>
      <c r="F33" s="226"/>
      <c r="G33" s="226"/>
      <c r="H33" s="226"/>
      <c r="I33" s="10"/>
      <c r="J33" s="10"/>
      <c r="K33" s="10"/>
      <c r="L33" s="11"/>
      <c r="M33" s="226" t="str">
        <f>te!$A$11</f>
        <v>Source: Indices prix de transaction Fahrländer Partner.</v>
      </c>
      <c r="N33" s="226"/>
      <c r="O33" s="226"/>
      <c r="P33" s="226"/>
      <c r="Q33" s="226"/>
      <c r="R33" s="226"/>
      <c r="S33" s="11"/>
      <c r="T33" s="11"/>
      <c r="U33" s="11"/>
      <c r="V33" s="11"/>
    </row>
    <row r="34" spans="1:79" ht="24.95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"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">
      <c r="B36" s="87"/>
      <c r="C36" s="111"/>
      <c r="D36" s="112"/>
      <c r="E36" s="217" t="str">
        <f>E55</f>
        <v>Segment de marché</v>
      </c>
      <c r="F36" s="217"/>
      <c r="G36" s="217"/>
      <c r="H36" s="217"/>
      <c r="I36" s="217"/>
      <c r="J36" s="113"/>
      <c r="K36" s="113"/>
      <c r="L36" s="22"/>
      <c r="M36" s="190"/>
      <c r="N36" s="109"/>
      <c r="O36" s="212" t="str">
        <f>O55</f>
        <v>Segment de marché</v>
      </c>
      <c r="P36" s="212"/>
      <c r="Q36" s="212"/>
      <c r="R36" s="212"/>
      <c r="S36" s="212"/>
      <c r="T36" s="191"/>
      <c r="U36" s="191"/>
    </row>
    <row r="37" spans="1:79" ht="15" customHeight="1" x14ac:dyDescent="0.2">
      <c r="B37" s="87"/>
      <c r="C37" s="111"/>
      <c r="D37" s="112"/>
      <c r="E37" s="113" t="str">
        <f>D56</f>
        <v>inférieur</v>
      </c>
      <c r="F37" s="113"/>
      <c r="G37" s="113" t="str">
        <f t="shared" ref="G37:I37" si="0">F56</f>
        <v>moyen</v>
      </c>
      <c r="H37" s="113"/>
      <c r="I37" s="113" t="str">
        <f t="shared" si="0"/>
        <v>supérieur</v>
      </c>
      <c r="J37" s="113"/>
      <c r="K37" s="113" t="str">
        <f>J56</f>
        <v>PPE global</v>
      </c>
      <c r="L37" s="22"/>
      <c r="M37" s="22"/>
      <c r="N37" s="10"/>
      <c r="O37" s="126" t="str">
        <f>N56</f>
        <v>inférieur</v>
      </c>
      <c r="P37" s="100"/>
      <c r="Q37" s="126" t="str">
        <f>P56</f>
        <v>moyen</v>
      </c>
      <c r="R37" s="100"/>
      <c r="S37" s="126" t="str">
        <f>R56</f>
        <v>supérieur</v>
      </c>
      <c r="T37" s="100"/>
      <c r="U37" s="126" t="str">
        <f>T56</f>
        <v>PPE global</v>
      </c>
    </row>
    <row r="38" spans="1:79" ht="15" customHeight="1" x14ac:dyDescent="0.2">
      <c r="B38" s="87"/>
      <c r="C38" s="218" t="str">
        <f>C141</f>
        <v>2020:2 - 2020:3</v>
      </c>
      <c r="D38" s="218"/>
      <c r="E38" s="114">
        <f>E141</f>
        <v>1.5179779126137438E-2</v>
      </c>
      <c r="F38" s="115"/>
      <c r="G38" s="114">
        <f>G141</f>
        <v>1.2980701816971862E-2</v>
      </c>
      <c r="H38" s="115"/>
      <c r="I38" s="114">
        <f>I141</f>
        <v>-3.7206989857344386E-2</v>
      </c>
      <c r="J38" s="114"/>
      <c r="K38" s="114">
        <f>K141</f>
        <v>-1.160172272074611E-2</v>
      </c>
      <c r="L38" s="22"/>
      <c r="M38" s="218" t="str">
        <f>M93</f>
        <v>2018 - 2019</v>
      </c>
      <c r="N38" s="218"/>
      <c r="O38" s="114">
        <f>O93</f>
        <v>2.3335815980229713E-2</v>
      </c>
      <c r="P38" s="114"/>
      <c r="Q38" s="114">
        <f t="shared" ref="Q38:U38" si="1">Q93</f>
        <v>2.5105841257740957E-2</v>
      </c>
      <c r="R38" s="114"/>
      <c r="S38" s="114">
        <f t="shared" si="1"/>
        <v>0.10458534417504395</v>
      </c>
      <c r="T38" s="114"/>
      <c r="U38" s="114">
        <f t="shared" si="1"/>
        <v>6.1974293805338032E-2</v>
      </c>
    </row>
    <row r="39" spans="1:79" ht="15" customHeight="1" x14ac:dyDescent="0.2">
      <c r="B39" s="87"/>
      <c r="C39" s="218" t="str">
        <f>C142</f>
        <v>2019:3 - 2020:3</v>
      </c>
      <c r="D39" s="218"/>
      <c r="E39" s="114">
        <f>E142</f>
        <v>2.6754655293846463E-2</v>
      </c>
      <c r="F39" s="115"/>
      <c r="G39" s="114">
        <f>G142</f>
        <v>3.5103549399237322E-2</v>
      </c>
      <c r="H39" s="115"/>
      <c r="I39" s="114">
        <f>I142</f>
        <v>2.5541513205624922E-2</v>
      </c>
      <c r="J39" s="114"/>
      <c r="K39" s="114">
        <f>K142</f>
        <v>2.9442025179676534E-2</v>
      </c>
      <c r="L39" s="22"/>
      <c r="M39" s="218" t="str">
        <f>M94</f>
        <v>2014 - 2019</v>
      </c>
      <c r="N39" s="218"/>
      <c r="O39" s="114">
        <f>O94</f>
        <v>0.12950396105905759</v>
      </c>
      <c r="P39" s="114"/>
      <c r="Q39" s="114">
        <f t="shared" ref="Q39:U39" si="2">Q94</f>
        <v>6.1221648659125938E-2</v>
      </c>
      <c r="R39" s="114"/>
      <c r="S39" s="114">
        <f t="shared" si="2"/>
        <v>-6.9239413216243828E-2</v>
      </c>
      <c r="T39" s="114"/>
      <c r="U39" s="114">
        <f t="shared" si="2"/>
        <v>6.1281553480241335E-4</v>
      </c>
    </row>
    <row r="40" spans="1:79" ht="4.5" customHeight="1" x14ac:dyDescent="0.2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499999999999993" customHeight="1" x14ac:dyDescent="0.2">
      <c r="B41" s="87"/>
      <c r="C41" s="223" t="str">
        <f>C144</f>
        <v>Source: Indices prix de transaction Fahrländer Partner.</v>
      </c>
      <c r="D41" s="219"/>
      <c r="E41" s="219"/>
      <c r="F41" s="219"/>
      <c r="G41" s="219"/>
      <c r="H41" s="219"/>
      <c r="I41" s="219"/>
      <c r="J41" s="219"/>
      <c r="K41" s="219"/>
      <c r="L41" s="22"/>
      <c r="M41" s="219" t="str">
        <f>te!A11</f>
        <v>Source: Indices prix de transaction Fahrländer Partner.</v>
      </c>
      <c r="N41" s="219"/>
      <c r="O41" s="219"/>
      <c r="P41" s="219"/>
      <c r="Q41" s="219"/>
      <c r="R41" s="219"/>
      <c r="S41" s="219"/>
      <c r="T41" s="219"/>
      <c r="U41" s="219"/>
    </row>
    <row r="42" spans="1:79" ht="9.9499999999999993" customHeight="1" x14ac:dyDescent="0.2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0"/>
      <c r="N42" s="220"/>
      <c r="O42" s="220"/>
      <c r="P42" s="220"/>
      <c r="Q42" s="220"/>
      <c r="R42" s="220"/>
      <c r="S42" s="220"/>
      <c r="T42" s="220"/>
      <c r="U42" s="220"/>
      <c r="V42" s="80"/>
    </row>
    <row r="43" spans="1:79" ht="60" customHeight="1" x14ac:dyDescent="0.2">
      <c r="B43" s="85"/>
      <c r="C43" s="221"/>
      <c r="D43" s="221"/>
      <c r="E43" s="221"/>
      <c r="F43" s="221"/>
      <c r="G43" s="221"/>
      <c r="H43" s="221"/>
      <c r="I43" s="221"/>
      <c r="J43" s="221"/>
      <c r="K43" s="221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499999999999993" customHeight="1" x14ac:dyDescent="0.2">
      <c r="B45" s="85"/>
      <c r="C45" s="204" t="s">
        <v>56</v>
      </c>
      <c r="D45" s="204"/>
      <c r="E45" s="204"/>
      <c r="F45" s="204" t="str">
        <f>te!A12</f>
        <v>Indices prix de transaction et terrain à bâtir pour propriété privée</v>
      </c>
      <c r="G45" s="204"/>
      <c r="H45" s="204"/>
      <c r="I45" s="204"/>
      <c r="J45" s="204"/>
      <c r="K45" s="140"/>
      <c r="L45" s="85"/>
      <c r="M45" s="85"/>
      <c r="N45" s="85"/>
      <c r="O45" s="85"/>
      <c r="P45" s="85"/>
      <c r="Q45" s="85"/>
      <c r="R45" s="85"/>
      <c r="S45" s="85"/>
      <c r="T45" s="224" t="str">
        <f>hi!$G$5</f>
        <v>3e trimestre 2020</v>
      </c>
      <c r="U45" s="224"/>
      <c r="V45" s="146"/>
    </row>
    <row r="46" spans="1:79" ht="9.9499999999999993" customHeight="1" x14ac:dyDescent="0.2">
      <c r="B46" s="85"/>
      <c r="C46" s="204" t="s">
        <v>0</v>
      </c>
      <c r="D46" s="204"/>
      <c r="E46" s="204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5" customHeight="1" x14ac:dyDescent="0.25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B51" s="85"/>
      <c r="C51" s="97"/>
      <c r="D51" s="88"/>
      <c r="E51" s="174" t="str">
        <f>VLOOKUP(hi!$C$33,hi!$A$34:$N$38,11,FALSE)</f>
        <v>PPE (inf)</v>
      </c>
      <c r="F51" s="175"/>
      <c r="G51" s="174" t="str">
        <f>VLOOKUP(hi!$C$33,hi!$A$34:$N$38,12,FALSE)</f>
        <v>PPE (m)</v>
      </c>
      <c r="H51" s="175"/>
      <c r="I51" s="174" t="str">
        <f>VLOOKUP(hi!$C$33,hi!$A$34:$N$38,13,FALSE)</f>
        <v>PPE (sup)</v>
      </c>
      <c r="J51" s="175"/>
      <c r="K51" s="176" t="str">
        <f>VLOOKUP(hi!$C$33,hi!$A$34:$N$38,14,FALSE)</f>
        <v>PPE (global)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">
      <c r="B52" s="85"/>
      <c r="C52" s="145"/>
      <c r="D52" s="145"/>
      <c r="E52" s="145" t="str">
        <f>VLOOKUP(hi!$C$33,hi!$A$34:$J$38,7,FALSE)</f>
        <v>EWGu</v>
      </c>
      <c r="F52" s="145"/>
      <c r="G52" s="145" t="str">
        <f>VLOOKUP(hi!$C$33,hi!$A$34:$J$38,8,FALSE)</f>
        <v>EWGm</v>
      </c>
      <c r="H52" s="145"/>
      <c r="I52" s="145" t="str">
        <f>VLOOKUP(hi!$C$33,hi!$A$34:$J$38,9,FALSE)</f>
        <v>EWGg</v>
      </c>
      <c r="J52" s="145"/>
      <c r="K52" s="145" t="str">
        <f>VLOOKUP(hi!$C$33,hi!$A$34:$J$38,10,FALSE)</f>
        <v>EWGt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">
      <c r="B53" s="12"/>
      <c r="C53" s="210" t="str">
        <f>te!A61</f>
        <v>Indices suisses (1er trimestre 2000 = 100, trimestriel)</v>
      </c>
      <c r="D53" s="210"/>
      <c r="E53" s="210"/>
      <c r="F53" s="210"/>
      <c r="G53" s="210"/>
      <c r="H53" s="210"/>
      <c r="I53" s="210"/>
      <c r="J53" s="210"/>
      <c r="K53" s="210"/>
      <c r="L53" s="86"/>
      <c r="M53" s="210" t="str">
        <f>te!A60</f>
        <v>Indices suisses (moyen 1985 = 100, annuel)</v>
      </c>
      <c r="N53" s="210"/>
      <c r="O53" s="210"/>
      <c r="P53" s="210"/>
      <c r="Q53" s="210"/>
      <c r="R53" s="210"/>
      <c r="S53" s="210"/>
      <c r="T53" s="210"/>
      <c r="U53" s="210"/>
      <c r="V53" s="11"/>
    </row>
    <row r="54" spans="1:104" ht="15" customHeight="1" x14ac:dyDescent="0.2">
      <c r="B54" s="12"/>
      <c r="C54" s="211" t="str">
        <f>VLOOKUP(hi!C33,hi!A34:B38,2,FALSE)</f>
        <v>Propriétés par étage PPE</v>
      </c>
      <c r="D54" s="211"/>
      <c r="E54" s="211"/>
      <c r="F54" s="211"/>
      <c r="G54" s="211"/>
      <c r="H54" s="211"/>
      <c r="I54" s="211"/>
      <c r="J54" s="211"/>
      <c r="K54" s="211"/>
      <c r="L54" s="86"/>
      <c r="M54" s="211" t="str">
        <f>C54</f>
        <v>Propriétés par étage PPE</v>
      </c>
      <c r="N54" s="211"/>
      <c r="O54" s="211"/>
      <c r="P54" s="211"/>
      <c r="Q54" s="211"/>
      <c r="R54" s="211"/>
      <c r="S54" s="211"/>
      <c r="T54" s="211"/>
      <c r="U54" s="211"/>
      <c r="V54" s="11"/>
    </row>
    <row r="55" spans="1:104" s="103" customFormat="1" ht="15" customHeight="1" x14ac:dyDescent="0.2">
      <c r="A55" s="99"/>
      <c r="B55" s="100"/>
      <c r="C55" s="124"/>
      <c r="D55" s="124"/>
      <c r="E55" s="212" t="str">
        <f>IF(hi!C33=3,"",te!A63)</f>
        <v>Segment de marché</v>
      </c>
      <c r="F55" s="212"/>
      <c r="G55" s="212"/>
      <c r="H55" s="212"/>
      <c r="I55" s="212"/>
      <c r="J55" s="192"/>
      <c r="K55" s="192"/>
      <c r="L55" s="100"/>
      <c r="M55" s="124"/>
      <c r="N55" s="122"/>
      <c r="O55" s="212" t="str">
        <f>E55</f>
        <v>Segment de marché</v>
      </c>
      <c r="P55" s="212"/>
      <c r="Q55" s="212"/>
      <c r="R55" s="212"/>
      <c r="S55" s="212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5" t="str">
        <f>VLOOKUP(hi!$C$33,hi!$A$34:$R$38,15,FALSE)</f>
        <v>inférieur</v>
      </c>
      <c r="E56" s="215"/>
      <c r="F56" s="215" t="str">
        <f>VLOOKUP(hi!$C$33,hi!$A$34:$R$38,16,FALSE)</f>
        <v>moyen</v>
      </c>
      <c r="G56" s="215"/>
      <c r="H56" s="215" t="str">
        <f>VLOOKUP(hi!$C$33,hi!$A$34:$R$38,17,FALSE)</f>
        <v>supérieur</v>
      </c>
      <c r="I56" s="215"/>
      <c r="J56" s="216" t="str">
        <f>VLOOKUP(hi!$C$33,hi!$A$34:$R$38,18,FALSE)</f>
        <v>PPE global</v>
      </c>
      <c r="K56" s="216"/>
      <c r="L56" s="100"/>
      <c r="M56" s="124"/>
      <c r="N56" s="227" t="str">
        <f>D56</f>
        <v>inférieur</v>
      </c>
      <c r="O56" s="227"/>
      <c r="P56" s="227" t="str">
        <f>F56</f>
        <v>moyen</v>
      </c>
      <c r="Q56" s="227"/>
      <c r="R56" s="227" t="str">
        <f>H56</f>
        <v>supérieur</v>
      </c>
      <c r="S56" s="227"/>
      <c r="T56" s="227" t="str">
        <f>J56</f>
        <v>PPE global</v>
      </c>
      <c r="U56" s="227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>
        <v>5</v>
      </c>
      <c r="C57" s="118" t="s">
        <v>16</v>
      </c>
      <c r="D57" s="119"/>
      <c r="E57" s="115">
        <f>VLOOKUP(CONCATENATE(E$52,"_Qu_","CH"),fpre_reg_dat!$A$2:$CV$4224,CH!$B57,0)</f>
        <v>100</v>
      </c>
      <c r="F57" s="120"/>
      <c r="G57" s="120">
        <f>VLOOKUP(CONCATENATE(G$52,"_Qu_","CH"),fpre_reg_dat!$A$2:$CV$4224,CH!$B57,0)</f>
        <v>100</v>
      </c>
      <c r="H57" s="120"/>
      <c r="I57" s="120">
        <f>VLOOKUP(CONCATENATE(I$52,"_Qu_","CH"),fpre_reg_dat!$A$2:$CV$4224,CH!$B57,0)</f>
        <v>100</v>
      </c>
      <c r="J57" s="120"/>
      <c r="K57" s="120">
        <f>VLOOKUP(CONCATENATE(K$52,"_Qu_","CH"),fpre_reg_dat!$A$2:$CV$4224,CH!$B57,0)</f>
        <v>100</v>
      </c>
      <c r="L57" s="104">
        <v>5</v>
      </c>
      <c r="M57" s="121" t="s">
        <v>15</v>
      </c>
      <c r="N57" s="122"/>
      <c r="O57" s="113">
        <f>VLOOKUP(CONCATENATE(E$52,"_Ja_","CH"),fpre_reg_dat!$A$2:$CV$4224,CH!$L57,0)</f>
        <v>100</v>
      </c>
      <c r="P57" s="123"/>
      <c r="Q57" s="123">
        <f>VLOOKUP(CONCATENATE(G$52,"_Ja_","CH"),fpre_reg_dat!$A$2:$CV$4224,CH!$L57,0)</f>
        <v>100</v>
      </c>
      <c r="R57" s="123"/>
      <c r="S57" s="123">
        <f>VLOOKUP(CONCATENATE(I$52,"_Ja_","CH"),fpre_reg_dat!$A$2:$CV$4224,CH!$L57,0)</f>
        <v>100</v>
      </c>
      <c r="T57" s="123"/>
      <c r="U57" s="123">
        <f>VLOOKUP(CONCATENATE(K$52,"_Ja_","CH"),fpre_reg_dat!$A$2:$CV$4224,CH!$L57,0)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">
      <c r="A58" s="99"/>
      <c r="B58" s="105">
        <f>+B57+1</f>
        <v>6</v>
      </c>
      <c r="C58" s="118" t="s">
        <v>17</v>
      </c>
      <c r="D58" s="119"/>
      <c r="E58" s="115">
        <f>VLOOKUP(CONCATENATE(E$52,"_Qu_","CH"),fpre_reg_dat!$A$2:$CV$4224,CH!$B58,0)</f>
        <v>101.17549766576883</v>
      </c>
      <c r="F58" s="120"/>
      <c r="G58" s="120">
        <f>VLOOKUP(CONCATENATE(G$52,"_Qu_","CH"),fpre_reg_dat!$A$2:$CV$4224,CH!$B58,0)</f>
        <v>101.68358236710861</v>
      </c>
      <c r="H58" s="120"/>
      <c r="I58" s="120">
        <f>VLOOKUP(CONCATENATE(I$52,"_Qu_","CH"),fpre_reg_dat!$A$2:$CV$4224,CH!$B58,0)</f>
        <v>102.39404273071031</v>
      </c>
      <c r="J58" s="120"/>
      <c r="K58" s="120">
        <f>VLOOKUP(CONCATENATE(K$52,"_Qu_","CH"),fpre_reg_dat!$A$2:$CV$4224,CH!$B58,0)</f>
        <v>101.97314392513235</v>
      </c>
      <c r="L58" s="104">
        <f>+L57+1</f>
        <v>6</v>
      </c>
      <c r="M58" s="118">
        <f t="shared" ref="M58:M80" si="3">+M57+1</f>
        <v>1986</v>
      </c>
      <c r="N58" s="119"/>
      <c r="O58" s="115">
        <f>VLOOKUP(CONCATENATE(E$52,"_Ja_","CH"),fpre_reg_dat!$A$2:$CV$4224,CH!$L58,0)</f>
        <v>102.95517751400018</v>
      </c>
      <c r="P58" s="120"/>
      <c r="Q58" s="120">
        <f>VLOOKUP(CONCATENATE(G$52,"_Ja_","CH"),fpre_reg_dat!$A$2:$CV$4224,CH!$L58,0)</f>
        <v>106.12963497481761</v>
      </c>
      <c r="R58" s="120"/>
      <c r="S58" s="120">
        <f>VLOOKUP(CONCATENATE(I$52,"_Ja_","CH"),fpre_reg_dat!$A$2:$CV$4224,CH!$L58,0)</f>
        <v>98.812504325169243</v>
      </c>
      <c r="T58" s="120"/>
      <c r="U58" s="120">
        <f>VLOOKUP(CONCATENATE(K$52,"_Ja_","CH"),fpre_reg_dat!$A$2:$CV$4224,CH!$L58,0)</f>
        <v>102.0701563767438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">
      <c r="A59" s="99"/>
      <c r="B59" s="105">
        <f t="shared" ref="B59:B125" si="4">+B58+1</f>
        <v>7</v>
      </c>
      <c r="C59" s="118" t="s">
        <v>18</v>
      </c>
      <c r="D59" s="119"/>
      <c r="E59" s="115">
        <f>VLOOKUP(CONCATENATE(E$52,"_Qu_","CH"),fpre_reg_dat!$A$2:$CV$4224,CH!$B59,0)</f>
        <v>100.89578028257407</v>
      </c>
      <c r="F59" s="120"/>
      <c r="G59" s="120">
        <f>VLOOKUP(CONCATENATE(G$52,"_Qu_","CH"),fpre_reg_dat!$A$2:$CV$4224,CH!$B59,0)</f>
        <v>102.10272852257567</v>
      </c>
      <c r="H59" s="120"/>
      <c r="I59" s="120">
        <f>VLOOKUP(CONCATENATE(I$52,"_Qu_","CH"),fpre_reg_dat!$A$2:$CV$4224,CH!$B59,0)</f>
        <v>102.87401587622303</v>
      </c>
      <c r="J59" s="120"/>
      <c r="K59" s="120">
        <f>VLOOKUP(CONCATENATE(K$52,"_Qu_","CH"),fpre_reg_dat!$A$2:$CV$4224,CH!$B59,0)</f>
        <v>102.33651058026147</v>
      </c>
      <c r="L59" s="104">
        <f t="shared" ref="L59:L91" si="5">+L58+1</f>
        <v>7</v>
      </c>
      <c r="M59" s="118">
        <f t="shared" si="3"/>
        <v>1987</v>
      </c>
      <c r="N59" s="119"/>
      <c r="O59" s="115">
        <f>VLOOKUP(CONCATENATE(E$52,"_Ja_","CH"),fpre_reg_dat!$A$2:$CV$4224,CH!$L59,0)</f>
        <v>99.62245056791123</v>
      </c>
      <c r="P59" s="120"/>
      <c r="Q59" s="120">
        <f>VLOOKUP(CONCATENATE(G$52,"_Ja_","CH"),fpre_reg_dat!$A$2:$CV$4224,CH!$L59,0)</f>
        <v>107.95573433493668</v>
      </c>
      <c r="R59" s="120"/>
      <c r="S59" s="120">
        <f>VLOOKUP(CONCATENATE(I$52,"_Ja_","CH"),fpre_reg_dat!$A$2:$CV$4224,CH!$L59,0)</f>
        <v>97.024977781592398</v>
      </c>
      <c r="T59" s="120"/>
      <c r="U59" s="120">
        <f>VLOOKUP(CONCATENATE(K$52,"_Ja_","CH"),fpre_reg_dat!$A$2:$CV$4224,CH!$L59,0)</f>
        <v>101.41310765895997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">
      <c r="A60" s="99"/>
      <c r="B60" s="105">
        <f t="shared" si="4"/>
        <v>8</v>
      </c>
      <c r="C60" s="118" t="s">
        <v>19</v>
      </c>
      <c r="D60" s="119"/>
      <c r="E60" s="115">
        <f>VLOOKUP(CONCATENATE(E$52,"_Qu_","CH"),fpre_reg_dat!$A$2:$CV$4224,CH!$B60,0)</f>
        <v>97.923350563339355</v>
      </c>
      <c r="F60" s="120"/>
      <c r="G60" s="120">
        <f>VLOOKUP(CONCATENATE(G$52,"_Qu_","CH"),fpre_reg_dat!$A$2:$CV$4224,CH!$B60,0)</f>
        <v>99.872014460983451</v>
      </c>
      <c r="H60" s="120"/>
      <c r="I60" s="120">
        <f>VLOOKUP(CONCATENATE(I$52,"_Qu_","CH"),fpre_reg_dat!$A$2:$CV$4224,CH!$B60,0)</f>
        <v>100.8534158362887</v>
      </c>
      <c r="J60" s="120"/>
      <c r="K60" s="120">
        <f>VLOOKUP(CONCATENATE(K$52,"_Qu_","CH"),fpre_reg_dat!$A$2:$CV$4224,CH!$B60,0)</f>
        <v>100.11871893501423</v>
      </c>
      <c r="L60" s="104">
        <f t="shared" si="5"/>
        <v>8</v>
      </c>
      <c r="M60" s="118">
        <f t="shared" si="3"/>
        <v>1988</v>
      </c>
      <c r="N60" s="119"/>
      <c r="O60" s="115">
        <f>VLOOKUP(CONCATENATE(E$52,"_Ja_","CH"),fpre_reg_dat!$A$2:$CV$4224,CH!$L60,0)</f>
        <v>107.74319263275854</v>
      </c>
      <c r="P60" s="120"/>
      <c r="Q60" s="120">
        <f>VLOOKUP(CONCATENATE(G$52,"_Ja_","CH"),fpre_reg_dat!$A$2:$CV$4224,CH!$L60,0)</f>
        <v>119.65394802383149</v>
      </c>
      <c r="R60" s="120"/>
      <c r="S60" s="120">
        <f>VLOOKUP(CONCATENATE(I$52,"_Ja_","CH"),fpre_reg_dat!$A$2:$CV$4224,CH!$L60,0)</f>
        <v>113.04667371777239</v>
      </c>
      <c r="T60" s="120"/>
      <c r="U60" s="120">
        <f>VLOOKUP(CONCATENATE(K$52,"_Ja_","CH"),fpre_reg_dat!$A$2:$CV$4224,CH!$L60,0)</f>
        <v>114.78357802781296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">
      <c r="A61" s="99"/>
      <c r="B61" s="105">
        <f t="shared" si="4"/>
        <v>9</v>
      </c>
      <c r="C61" s="118" t="s">
        <v>20</v>
      </c>
      <c r="D61" s="119"/>
      <c r="E61" s="115">
        <f>VLOOKUP(CONCATENATE(E$52,"_Qu_","CH"),fpre_reg_dat!$A$2:$CV$4224,CH!$B61,0)</f>
        <v>98.703511920805809</v>
      </c>
      <c r="F61" s="120"/>
      <c r="G61" s="120">
        <f>VLOOKUP(CONCATENATE(G$52,"_Qu_","CH"),fpre_reg_dat!$A$2:$CV$4224,CH!$B61,0)</f>
        <v>101.24022098800339</v>
      </c>
      <c r="H61" s="120"/>
      <c r="I61" s="120">
        <f>VLOOKUP(CONCATENATE(I$52,"_Qu_","CH"),fpre_reg_dat!$A$2:$CV$4224,CH!$B61,0)</f>
        <v>102.07247109632618</v>
      </c>
      <c r="J61" s="120"/>
      <c r="K61" s="120">
        <f>VLOOKUP(CONCATENATE(K$52,"_Qu_","CH"),fpre_reg_dat!$A$2:$CV$4224,CH!$B61,0)</f>
        <v>101.34072797713576</v>
      </c>
      <c r="L61" s="104">
        <f t="shared" si="5"/>
        <v>9</v>
      </c>
      <c r="M61" s="118">
        <f t="shared" si="3"/>
        <v>1989</v>
      </c>
      <c r="N61" s="119"/>
      <c r="O61" s="115">
        <f>VLOOKUP(CONCATENATE(E$52,"_Ja_","CH"),fpre_reg_dat!$A$2:$CV$4224,CH!$L61,0)</f>
        <v>114.23770417578606</v>
      </c>
      <c r="P61" s="120"/>
      <c r="Q61" s="120">
        <f>VLOOKUP(CONCATENATE(G$52,"_Ja_","CH"),fpre_reg_dat!$A$2:$CV$4224,CH!$L61,0)</f>
        <v>125.50405290090245</v>
      </c>
      <c r="R61" s="120"/>
      <c r="S61" s="120">
        <f>VLOOKUP(CONCATENATE(I$52,"_Ja_","CH"),fpre_reg_dat!$A$2:$CV$4224,CH!$L61,0)</f>
        <v>128.47468289959235</v>
      </c>
      <c r="T61" s="120"/>
      <c r="U61" s="120">
        <f>VLOOKUP(CONCATENATE(K$52,"_Ja_","CH"),fpre_reg_dat!$A$2:$CV$4224,CH!$L61,0)</f>
        <v>125.47976468246658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">
      <c r="A62" s="99"/>
      <c r="B62" s="105">
        <f t="shared" si="4"/>
        <v>10</v>
      </c>
      <c r="C62" s="118" t="s">
        <v>21</v>
      </c>
      <c r="D62" s="119"/>
      <c r="E62" s="115">
        <f>VLOOKUP(CONCATENATE(E$52,"_Qu_","CH"),fpre_reg_dat!$A$2:$CV$4224,CH!$B62,0)</f>
        <v>99.175024793179844</v>
      </c>
      <c r="F62" s="120"/>
      <c r="G62" s="120">
        <f>VLOOKUP(CONCATENATE(G$52,"_Qu_","CH"),fpre_reg_dat!$A$2:$CV$4224,CH!$B62,0)</f>
        <v>102.15897029865377</v>
      </c>
      <c r="H62" s="120"/>
      <c r="I62" s="120">
        <f>VLOOKUP(CONCATENATE(I$52,"_Qu_","CH"),fpre_reg_dat!$A$2:$CV$4224,CH!$B62,0)</f>
        <v>103.31530591612321</v>
      </c>
      <c r="J62" s="120"/>
      <c r="K62" s="120">
        <f>VLOOKUP(CONCATENATE(K$52,"_Qu_","CH"),fpre_reg_dat!$A$2:$CV$4224,CH!$B62,0)</f>
        <v>102.36507482318389</v>
      </c>
      <c r="L62" s="104">
        <f t="shared" si="5"/>
        <v>10</v>
      </c>
      <c r="M62" s="118">
        <f t="shared" si="3"/>
        <v>1990</v>
      </c>
      <c r="N62" s="119"/>
      <c r="O62" s="115">
        <f>VLOOKUP(CONCATENATE(E$52,"_Ja_","CH"),fpre_reg_dat!$A$2:$CV$4224,CH!$L62,0)</f>
        <v>123.74903320611527</v>
      </c>
      <c r="P62" s="120"/>
      <c r="Q62" s="120">
        <f>VLOOKUP(CONCATENATE(G$52,"_Ja_","CH"),fpre_reg_dat!$A$2:$CV$4224,CH!$L62,0)</f>
        <v>129.67727885495461</v>
      </c>
      <c r="R62" s="120"/>
      <c r="S62" s="120">
        <f>VLOOKUP(CONCATENATE(I$52,"_Ja_","CH"),fpre_reg_dat!$A$2:$CV$4224,CH!$L62,0)</f>
        <v>125.30067509971217</v>
      </c>
      <c r="T62" s="120"/>
      <c r="U62" s="120">
        <f>VLOOKUP(CONCATENATE(K$52,"_Ja_","CH"),fpre_reg_dat!$A$2:$CV$4224,CH!$L62,0)</f>
        <v>126.71244046078323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">
      <c r="A63" s="99"/>
      <c r="B63" s="105">
        <f t="shared" si="4"/>
        <v>11</v>
      </c>
      <c r="C63" s="118" t="s">
        <v>22</v>
      </c>
      <c r="D63" s="119"/>
      <c r="E63" s="115">
        <f>VLOOKUP(CONCATENATE(E$52,"_Qu_","CH"),fpre_reg_dat!$A$2:$CV$4224,CH!$B63,0)</f>
        <v>99.800717268608594</v>
      </c>
      <c r="F63" s="120"/>
      <c r="G63" s="120">
        <f>VLOOKUP(CONCATENATE(G$52,"_Qu_","CH"),fpre_reg_dat!$A$2:$CV$4224,CH!$B63,0)</f>
        <v>103.16475962919827</v>
      </c>
      <c r="H63" s="120"/>
      <c r="I63" s="120">
        <f>VLOOKUP(CONCATENATE(I$52,"_Qu_","CH"),fpre_reg_dat!$A$2:$CV$4224,CH!$B63,0)</f>
        <v>104.6337343101055</v>
      </c>
      <c r="J63" s="120"/>
      <c r="K63" s="120">
        <f>VLOOKUP(CONCATENATE(K$52,"_Qu_","CH"),fpre_reg_dat!$A$2:$CV$4224,CH!$B63,0)</f>
        <v>103.47904426880375</v>
      </c>
      <c r="L63" s="104">
        <f t="shared" si="5"/>
        <v>11</v>
      </c>
      <c r="M63" s="118">
        <f t="shared" si="3"/>
        <v>1991</v>
      </c>
      <c r="N63" s="119"/>
      <c r="O63" s="115">
        <f>VLOOKUP(CONCATENATE(E$52,"_Ja_","CH"),fpre_reg_dat!$A$2:$CV$4224,CH!$L63,0)</f>
        <v>121.66389363505279</v>
      </c>
      <c r="P63" s="120"/>
      <c r="Q63" s="120">
        <f>VLOOKUP(CONCATENATE(G$52,"_Ja_","CH"),fpre_reg_dat!$A$2:$CV$4224,CH!$L63,0)</f>
        <v>130.07282418443674</v>
      </c>
      <c r="R63" s="120"/>
      <c r="S63" s="120">
        <f>VLOOKUP(CONCATENATE(I$52,"_Ja_","CH"),fpre_reg_dat!$A$2:$CV$4224,CH!$L63,0)</f>
        <v>111.42182536317027</v>
      </c>
      <c r="T63" s="120"/>
      <c r="U63" s="120">
        <f>VLOOKUP(CONCATENATE(K$52,"_Ja_","CH"),fpre_reg_dat!$A$2:$CV$4224,CH!$L63,0)</f>
        <v>119.68313895207538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">
      <c r="A64" s="99"/>
      <c r="B64" s="105">
        <f t="shared" si="4"/>
        <v>12</v>
      </c>
      <c r="C64" s="118" t="s">
        <v>23</v>
      </c>
      <c r="D64" s="119"/>
      <c r="E64" s="115">
        <f>VLOOKUP(CONCATENATE(E$52,"_Qu_","CH"),fpre_reg_dat!$A$2:$CV$4224,CH!$B64,0)</f>
        <v>100.54236657084181</v>
      </c>
      <c r="F64" s="120"/>
      <c r="G64" s="120">
        <f>VLOOKUP(CONCATENATE(G$52,"_Qu_","CH"),fpre_reg_dat!$A$2:$CV$4224,CH!$B64,0)</f>
        <v>104.19697621879698</v>
      </c>
      <c r="H64" s="120"/>
      <c r="I64" s="120">
        <f>VLOOKUP(CONCATENATE(I$52,"_Qu_","CH"),fpre_reg_dat!$A$2:$CV$4224,CH!$B64,0)</f>
        <v>106.76966299423596</v>
      </c>
      <c r="J64" s="120"/>
      <c r="K64" s="120">
        <f>VLOOKUP(CONCATENATE(K$52,"_Qu_","CH"),fpre_reg_dat!$A$2:$CV$4224,CH!$B64,0)</f>
        <v>105.02241628010162</v>
      </c>
      <c r="L64" s="104">
        <f t="shared" si="5"/>
        <v>12</v>
      </c>
      <c r="M64" s="118">
        <f t="shared" si="3"/>
        <v>1992</v>
      </c>
      <c r="N64" s="119"/>
      <c r="O64" s="115">
        <f>VLOOKUP(CONCATENATE(E$52,"_Ja_","CH"),fpre_reg_dat!$A$2:$CV$4224,CH!$L64,0)</f>
        <v>124.0545402336209</v>
      </c>
      <c r="P64" s="120"/>
      <c r="Q64" s="120">
        <f>VLOOKUP(CONCATENATE(G$52,"_Ja_","CH"),fpre_reg_dat!$A$2:$CV$4224,CH!$L64,0)</f>
        <v>133.95430982881174</v>
      </c>
      <c r="R64" s="120"/>
      <c r="S64" s="120">
        <f>VLOOKUP(CONCATENATE(I$52,"_Ja_","CH"),fpre_reg_dat!$A$2:$CV$4224,CH!$L64,0)</f>
        <v>125.28226488966772</v>
      </c>
      <c r="T64" s="120"/>
      <c r="U64" s="120">
        <f>VLOOKUP(CONCATENATE(K$52,"_Ja_","CH"),fpre_reg_dat!$A$2:$CV$4224,CH!$L64,0)</f>
        <v>128.32561023458095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">
      <c r="A65" s="99"/>
      <c r="B65" s="105">
        <f t="shared" si="4"/>
        <v>13</v>
      </c>
      <c r="C65" s="118" t="s">
        <v>24</v>
      </c>
      <c r="D65" s="119"/>
      <c r="E65" s="115">
        <f>VLOOKUP(CONCATENATE(E$52,"_Qu_","CH"),fpre_reg_dat!$A$2:$CV$4224,CH!$B65,0)</f>
        <v>99.856542905022891</v>
      </c>
      <c r="F65" s="120"/>
      <c r="G65" s="120">
        <f>VLOOKUP(CONCATENATE(G$52,"_Qu_","CH"),fpre_reg_dat!$A$2:$CV$4224,CH!$B65,0)</f>
        <v>104.30708866133823</v>
      </c>
      <c r="H65" s="120"/>
      <c r="I65" s="120">
        <f>VLOOKUP(CONCATENATE(I$52,"_Qu_","CH"),fpre_reg_dat!$A$2:$CV$4224,CH!$B65,0)</f>
        <v>106.29916685381528</v>
      </c>
      <c r="J65" s="120"/>
      <c r="K65" s="120">
        <f>VLOOKUP(CONCATENATE(K$52,"_Qu_","CH"),fpre_reg_dat!$A$2:$CV$4224,CH!$B65,0)</f>
        <v>104.74699038611868</v>
      </c>
      <c r="L65" s="104">
        <f t="shared" si="5"/>
        <v>13</v>
      </c>
      <c r="M65" s="118">
        <f t="shared" si="3"/>
        <v>1993</v>
      </c>
      <c r="N65" s="119"/>
      <c r="O65" s="115">
        <f>VLOOKUP(CONCATENATE(E$52,"_Ja_","CH"),fpre_reg_dat!$A$2:$CV$4224,CH!$L65,0)</f>
        <v>121.60384112410811</v>
      </c>
      <c r="P65" s="120"/>
      <c r="Q65" s="120">
        <f>VLOOKUP(CONCATENATE(G$52,"_Ja_","CH"),fpre_reg_dat!$A$2:$CV$4224,CH!$L65,0)</f>
        <v>130.04259850578111</v>
      </c>
      <c r="R65" s="120"/>
      <c r="S65" s="120">
        <f>VLOOKUP(CONCATENATE(I$52,"_Ja_","CH"),fpre_reg_dat!$A$2:$CV$4224,CH!$L65,0)</f>
        <v>126.42804096540414</v>
      </c>
      <c r="T65" s="120"/>
      <c r="U65" s="120">
        <f>VLOOKUP(CONCATENATE(K$52,"_Ja_","CH"),fpre_reg_dat!$A$2:$CV$4224,CH!$L65,0)</f>
        <v>127.12209415304443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">
      <c r="A66" s="99"/>
      <c r="B66" s="105">
        <f t="shared" si="4"/>
        <v>14</v>
      </c>
      <c r="C66" s="118" t="s">
        <v>25</v>
      </c>
      <c r="D66" s="119"/>
      <c r="E66" s="115">
        <f>VLOOKUP(CONCATENATE(E$52,"_Qu_","CH"),fpre_reg_dat!$A$2:$CV$4224,CH!$B66,0)</f>
        <v>100.13541009631616</v>
      </c>
      <c r="F66" s="120"/>
      <c r="G66" s="120">
        <f>VLOOKUP(CONCATENATE(G$52,"_Qu_","CH"),fpre_reg_dat!$A$2:$CV$4224,CH!$B66,0)</f>
        <v>104.67658470826444</v>
      </c>
      <c r="H66" s="120"/>
      <c r="I66" s="120">
        <f>VLOOKUP(CONCATENATE(I$52,"_Qu_","CH"),fpre_reg_dat!$A$2:$CV$4224,CH!$B66,0)</f>
        <v>106.67714620855541</v>
      </c>
      <c r="J66" s="120"/>
      <c r="K66" s="120">
        <f>VLOOKUP(CONCATENATE(K$52,"_Qu_","CH"),fpre_reg_dat!$A$2:$CV$4224,CH!$B66,0)</f>
        <v>105.10954786594799</v>
      </c>
      <c r="L66" s="104">
        <f t="shared" si="5"/>
        <v>14</v>
      </c>
      <c r="M66" s="118">
        <f t="shared" si="3"/>
        <v>1994</v>
      </c>
      <c r="N66" s="119"/>
      <c r="O66" s="115">
        <f>VLOOKUP(CONCATENATE(E$52,"_Ja_","CH"),fpre_reg_dat!$A$2:$CV$4224,CH!$L66,0)</f>
        <v>124.41542862852093</v>
      </c>
      <c r="P66" s="120"/>
      <c r="Q66" s="120">
        <f>VLOOKUP(CONCATENATE(G$52,"_Ja_","CH"),fpre_reg_dat!$A$2:$CV$4224,CH!$L66,0)</f>
        <v>130.64517448340479</v>
      </c>
      <c r="R66" s="120"/>
      <c r="S66" s="120">
        <f>VLOOKUP(CONCATENATE(I$52,"_Ja_","CH"),fpre_reg_dat!$A$2:$CV$4224,CH!$L66,0)</f>
        <v>126.13723806097251</v>
      </c>
      <c r="T66" s="120"/>
      <c r="U66" s="120">
        <f>VLOOKUP(CONCATENATE(K$52,"_Ja_","CH"),fpre_reg_dat!$A$2:$CV$4224,CH!$L66,0)</f>
        <v>127.57490296348348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">
      <c r="A67" s="99"/>
      <c r="B67" s="105">
        <f t="shared" si="4"/>
        <v>15</v>
      </c>
      <c r="C67" s="118" t="s">
        <v>26</v>
      </c>
      <c r="D67" s="119"/>
      <c r="E67" s="115">
        <f>VLOOKUP(CONCATENATE(E$52,"_Qu_","CH"),fpre_reg_dat!$A$2:$CV$4224,CH!$B67,0)</f>
        <v>99.730895768810271</v>
      </c>
      <c r="F67" s="120"/>
      <c r="G67" s="120">
        <f>VLOOKUP(CONCATENATE(G$52,"_Qu_","CH"),fpre_reg_dat!$A$2:$CV$4224,CH!$B67,0)</f>
        <v>104.44453194953063</v>
      </c>
      <c r="H67" s="120"/>
      <c r="I67" s="120">
        <f>VLOOKUP(CONCATENATE(I$52,"_Qu_","CH"),fpre_reg_dat!$A$2:$CV$4224,CH!$B67,0)</f>
        <v>106.37078988770783</v>
      </c>
      <c r="J67" s="120"/>
      <c r="K67" s="120">
        <f>VLOOKUP(CONCATENATE(K$52,"_Qu_","CH"),fpre_reg_dat!$A$2:$CV$4224,CH!$B67,0)</f>
        <v>104.81947594734567</v>
      </c>
      <c r="L67" s="104">
        <f t="shared" si="5"/>
        <v>15</v>
      </c>
      <c r="M67" s="118">
        <f t="shared" si="3"/>
        <v>1995</v>
      </c>
      <c r="N67" s="119"/>
      <c r="O67" s="115">
        <f>VLOOKUP(CONCATENATE(E$52,"_Ja_","CH"),fpre_reg_dat!$A$2:$CV$4224,CH!$L67,0)</f>
        <v>121.61907941484375</v>
      </c>
      <c r="P67" s="120"/>
      <c r="Q67" s="120">
        <f>VLOOKUP(CONCATENATE(G$52,"_Ja_","CH"),fpre_reg_dat!$A$2:$CV$4224,CH!$L67,0)</f>
        <v>128.09866136120084</v>
      </c>
      <c r="R67" s="120"/>
      <c r="S67" s="120">
        <f>VLOOKUP(CONCATENATE(I$52,"_Ja_","CH"),fpre_reg_dat!$A$2:$CV$4224,CH!$L67,0)</f>
        <v>117.21650912302297</v>
      </c>
      <c r="T67" s="120"/>
      <c r="U67" s="120">
        <f>VLOOKUP(CONCATENATE(K$52,"_Ja_","CH"),fpre_reg_dat!$A$2:$CV$4224,CH!$L67,0)</f>
        <v>121.82710788366839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">
      <c r="A68" s="99"/>
      <c r="B68" s="105">
        <f t="shared" si="4"/>
        <v>16</v>
      </c>
      <c r="C68" s="118" t="s">
        <v>27</v>
      </c>
      <c r="D68" s="119"/>
      <c r="E68" s="115">
        <f>VLOOKUP(CONCATENATE(E$52,"_Qu_","CH"),fpre_reg_dat!$A$2:$CV$4224,CH!$B68,0)</f>
        <v>100.36558001796463</v>
      </c>
      <c r="F68" s="120"/>
      <c r="G68" s="120">
        <f>VLOOKUP(CONCATENATE(G$52,"_Qu_","CH"),fpre_reg_dat!$A$2:$CV$4224,CH!$B68,0)</f>
        <v>105.31682933913449</v>
      </c>
      <c r="H68" s="120"/>
      <c r="I68" s="120">
        <f>VLOOKUP(CONCATENATE(I$52,"_Qu_","CH"),fpre_reg_dat!$A$2:$CV$4224,CH!$B68,0)</f>
        <v>107.61125234207196</v>
      </c>
      <c r="J68" s="120"/>
      <c r="K68" s="120">
        <f>VLOOKUP(CONCATENATE(K$52,"_Qu_","CH"),fpre_reg_dat!$A$2:$CV$4224,CH!$B68,0)</f>
        <v>105.84498303211048</v>
      </c>
      <c r="L68" s="104">
        <f t="shared" si="5"/>
        <v>16</v>
      </c>
      <c r="M68" s="118">
        <f t="shared" si="3"/>
        <v>1996</v>
      </c>
      <c r="N68" s="119"/>
      <c r="O68" s="115">
        <f>VLOOKUP(CONCATENATE(E$52,"_Ja_","CH"),fpre_reg_dat!$A$2:$CV$4224,CH!$L68,0)</f>
        <v>117.36618555376168</v>
      </c>
      <c r="P68" s="120"/>
      <c r="Q68" s="120">
        <f>VLOOKUP(CONCATENATE(G$52,"_Ja_","CH"),fpre_reg_dat!$A$2:$CV$4224,CH!$L68,0)</f>
        <v>125.1518925675451</v>
      </c>
      <c r="R68" s="120"/>
      <c r="S68" s="120">
        <f>VLOOKUP(CONCATENATE(I$52,"_Ja_","CH"),fpre_reg_dat!$A$2:$CV$4224,CH!$L68,0)</f>
        <v>112.20452986319518</v>
      </c>
      <c r="T68" s="120"/>
      <c r="U68" s="120">
        <f>VLOOKUP(CONCATENATE(K$52,"_Ja_","CH"),fpre_reg_dat!$A$2:$CV$4224,CH!$L68,0)</f>
        <v>117.67994522412172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">
      <c r="A69" s="99"/>
      <c r="B69" s="105">
        <f t="shared" si="4"/>
        <v>17</v>
      </c>
      <c r="C69" s="118" t="s">
        <v>28</v>
      </c>
      <c r="D69" s="119"/>
      <c r="E69" s="115">
        <f>VLOOKUP(CONCATENATE(E$52,"_Qu_","CH"),fpre_reg_dat!$A$2:$CV$4224,CH!$B69,0)</f>
        <v>102.76246435297539</v>
      </c>
      <c r="F69" s="120"/>
      <c r="G69" s="120">
        <f>VLOOKUP(CONCATENATE(G$52,"_Qu_","CH"),fpre_reg_dat!$A$2:$CV$4224,CH!$B69,0)</f>
        <v>107.5046315469699</v>
      </c>
      <c r="H69" s="120"/>
      <c r="I69" s="120">
        <f>VLOOKUP(CONCATENATE(I$52,"_Qu_","CH"),fpre_reg_dat!$A$2:$CV$4224,CH!$B69,0)</f>
        <v>110.58514648062412</v>
      </c>
      <c r="J69" s="120"/>
      <c r="K69" s="120">
        <f>VLOOKUP(CONCATENATE(K$52,"_Qu_","CH"),fpre_reg_dat!$A$2:$CV$4224,CH!$B69,0)</f>
        <v>108.44799031625591</v>
      </c>
      <c r="L69" s="104">
        <f t="shared" si="5"/>
        <v>17</v>
      </c>
      <c r="M69" s="118">
        <f t="shared" si="3"/>
        <v>1997</v>
      </c>
      <c r="N69" s="119"/>
      <c r="O69" s="115">
        <f>VLOOKUP(CONCATENATE(E$52,"_Ja_","CH"),fpre_reg_dat!$A$2:$CV$4224,CH!$L69,0)</f>
        <v>110.70910585315892</v>
      </c>
      <c r="P69" s="120"/>
      <c r="Q69" s="120">
        <f>VLOOKUP(CONCATENATE(G$52,"_Ja_","CH"),fpre_reg_dat!$A$2:$CV$4224,CH!$L69,0)</f>
        <v>123.00402877418325</v>
      </c>
      <c r="R69" s="120"/>
      <c r="S69" s="120">
        <f>VLOOKUP(CONCATENATE(I$52,"_Ja_","CH"),fpre_reg_dat!$A$2:$CV$4224,CH!$L69,0)</f>
        <v>109.86581203985352</v>
      </c>
      <c r="T69" s="120"/>
      <c r="U69" s="120">
        <f>VLOOKUP(CONCATENATE(K$52,"_Ja_","CH"),fpre_reg_dat!$A$2:$CV$4224,CH!$L69,0)</f>
        <v>114.83659003963712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">
      <c r="A70" s="99"/>
      <c r="B70" s="105">
        <f t="shared" si="4"/>
        <v>18</v>
      </c>
      <c r="C70" s="118" t="s">
        <v>29</v>
      </c>
      <c r="D70" s="119"/>
      <c r="E70" s="115">
        <f>VLOOKUP(CONCATENATE(E$52,"_Qu_","CH"),fpre_reg_dat!$A$2:$CV$4224,CH!$B70,0)</f>
        <v>102.8556182167403</v>
      </c>
      <c r="F70" s="120"/>
      <c r="G70" s="120">
        <f>VLOOKUP(CONCATENATE(G$52,"_Qu_","CH"),fpre_reg_dat!$A$2:$CV$4224,CH!$B70,0)</f>
        <v>107.90356533486644</v>
      </c>
      <c r="H70" s="120"/>
      <c r="I70" s="120">
        <f>VLOOKUP(CONCATENATE(I$52,"_Qu_","CH"),fpre_reg_dat!$A$2:$CV$4224,CH!$B70,0)</f>
        <v>111.22556623611753</v>
      </c>
      <c r="J70" s="120"/>
      <c r="K70" s="120">
        <f>VLOOKUP(CONCATENATE(K$52,"_Qu_","CH"),fpre_reg_dat!$A$2:$CV$4224,CH!$B70,0)</f>
        <v>108.92898515886695</v>
      </c>
      <c r="L70" s="104">
        <f t="shared" si="5"/>
        <v>18</v>
      </c>
      <c r="M70" s="118">
        <f t="shared" si="3"/>
        <v>1998</v>
      </c>
      <c r="N70" s="119"/>
      <c r="O70" s="115">
        <f>VLOOKUP(CONCATENATE(E$52,"_Ja_","CH"),fpre_reg_dat!$A$2:$CV$4224,CH!$L70,0)</f>
        <v>105.32625750970124</v>
      </c>
      <c r="P70" s="120"/>
      <c r="Q70" s="120">
        <f>VLOOKUP(CONCATENATE(G$52,"_Ja_","CH"),fpre_reg_dat!$A$2:$CV$4224,CH!$L70,0)</f>
        <v>117.65986537718176</v>
      </c>
      <c r="R70" s="120"/>
      <c r="S70" s="120">
        <f>VLOOKUP(CONCATENATE(I$52,"_Ja_","CH"),fpre_reg_dat!$A$2:$CV$4224,CH!$L70,0)</f>
        <v>110.02605067147823</v>
      </c>
      <c r="T70" s="120"/>
      <c r="U70" s="120">
        <f>VLOOKUP(CONCATENATE(K$52,"_Ja_","CH"),fpre_reg_dat!$A$2:$CV$4224,CH!$L70,0)</f>
        <v>112.22297711850682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">
      <c r="A71" s="99"/>
      <c r="B71" s="105">
        <f t="shared" si="4"/>
        <v>19</v>
      </c>
      <c r="C71" s="118" t="s">
        <v>30</v>
      </c>
      <c r="D71" s="119"/>
      <c r="E71" s="115">
        <f>VLOOKUP(CONCATENATE(E$52,"_Qu_","CH"),fpre_reg_dat!$A$2:$CV$4224,CH!$B71,0)</f>
        <v>103.96896261120376</v>
      </c>
      <c r="F71" s="120"/>
      <c r="G71" s="120">
        <f>VLOOKUP(CONCATENATE(G$52,"_Qu_","CH"),fpre_reg_dat!$A$2:$CV$4224,CH!$B71,0)</f>
        <v>109.42196350894228</v>
      </c>
      <c r="H71" s="120"/>
      <c r="I71" s="120">
        <f>VLOOKUP(CONCATENATE(I$52,"_Qu_","CH"),fpre_reg_dat!$A$2:$CV$4224,CH!$B71,0)</f>
        <v>111.67117288805511</v>
      </c>
      <c r="J71" s="120"/>
      <c r="K71" s="120">
        <f>VLOOKUP(CONCATENATE(K$52,"_Qu_","CH"),fpre_reg_dat!$A$2:$CV$4224,CH!$B71,0)</f>
        <v>109.86602872178042</v>
      </c>
      <c r="L71" s="104">
        <f t="shared" si="5"/>
        <v>19</v>
      </c>
      <c r="M71" s="118">
        <f t="shared" si="3"/>
        <v>1999</v>
      </c>
      <c r="N71" s="119"/>
      <c r="O71" s="115">
        <f>VLOOKUP(CONCATENATE(E$52,"_Ja_","CH"),fpre_reg_dat!$A$2:$CV$4224,CH!$L71,0)</f>
        <v>101.85302947618271</v>
      </c>
      <c r="P71" s="120"/>
      <c r="Q71" s="120">
        <f>VLOOKUP(CONCATENATE(G$52,"_Ja_","CH"),fpre_reg_dat!$A$2:$CV$4224,CH!$L71,0)</f>
        <v>113.26533655383648</v>
      </c>
      <c r="R71" s="120"/>
      <c r="S71" s="120">
        <f>VLOOKUP(CONCATENATE(I$52,"_Ja_","CH"),fpre_reg_dat!$A$2:$CV$4224,CH!$L71,0)</f>
        <v>106.69987628364591</v>
      </c>
      <c r="T71" s="120"/>
      <c r="U71" s="120">
        <f>VLOOKUP(CONCATENATE(K$52,"_Ja_","CH"),fpre_reg_dat!$A$2:$CV$4224,CH!$L71,0)</f>
        <v>108.48214254442009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">
      <c r="A72" s="99"/>
      <c r="B72" s="105">
        <f t="shared" si="4"/>
        <v>20</v>
      </c>
      <c r="C72" s="118" t="s">
        <v>31</v>
      </c>
      <c r="D72" s="119"/>
      <c r="E72" s="115">
        <f>VLOOKUP(CONCATENATE(E$52,"_Qu_","CH"),fpre_reg_dat!$A$2:$CV$4224,CH!$B72,0)</f>
        <v>104.8066858338434</v>
      </c>
      <c r="F72" s="120"/>
      <c r="G72" s="120">
        <f>VLOOKUP(CONCATENATE(G$52,"_Qu_","CH"),fpre_reg_dat!$A$2:$CV$4224,CH!$B72,0)</f>
        <v>110.54108108726031</v>
      </c>
      <c r="H72" s="120"/>
      <c r="I72" s="120">
        <f>VLOOKUP(CONCATENATE(I$52,"_Qu_","CH"),fpre_reg_dat!$A$2:$CV$4224,CH!$B72,0)</f>
        <v>111.9988349359587</v>
      </c>
      <c r="J72" s="120"/>
      <c r="K72" s="120">
        <f>VLOOKUP(CONCATENATE(K$52,"_Qu_","CH"),fpre_reg_dat!$A$2:$CV$4224,CH!$B72,0)</f>
        <v>110.55839351299363</v>
      </c>
      <c r="L72" s="104">
        <f t="shared" si="5"/>
        <v>20</v>
      </c>
      <c r="M72" s="118">
        <f t="shared" si="3"/>
        <v>2000</v>
      </c>
      <c r="N72" s="119"/>
      <c r="O72" s="115">
        <f>VLOOKUP(CONCATENATE(E$52,"_Ja_","CH"),fpre_reg_dat!$A$2:$CV$4224,CH!$L72,0)</f>
        <v>101.42648617917204</v>
      </c>
      <c r="P72" s="120"/>
      <c r="Q72" s="120">
        <f>VLOOKUP(CONCATENATE(G$52,"_Ja_","CH"),fpre_reg_dat!$A$2:$CV$4224,CH!$L72,0)</f>
        <v>114.42988919531194</v>
      </c>
      <c r="R72" s="120"/>
      <c r="S72" s="120">
        <f>VLOOKUP(CONCATENATE(I$52,"_Ja_","CH"),fpre_reg_dat!$A$2:$CV$4224,CH!$L72,0)</f>
        <v>111.23577389705271</v>
      </c>
      <c r="T72" s="120"/>
      <c r="U72" s="120">
        <f>VLOOKUP(CONCATENATE(K$52,"_Ja_","CH"),fpre_reg_dat!$A$2:$CV$4224,CH!$L72,0)</f>
        <v>111.11032608042861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">
      <c r="A73" s="99"/>
      <c r="B73" s="105">
        <f t="shared" si="4"/>
        <v>21</v>
      </c>
      <c r="C73" s="118" t="s">
        <v>32</v>
      </c>
      <c r="D73" s="119"/>
      <c r="E73" s="115">
        <f>VLOOKUP(CONCATENATE(E$52,"_Qu_","CH"),fpre_reg_dat!$A$2:$CV$4224,CH!$B73,0)</f>
        <v>107.2592944220043</v>
      </c>
      <c r="F73" s="120"/>
      <c r="G73" s="120">
        <f>VLOOKUP(CONCATENATE(G$52,"_Qu_","CH"),fpre_reg_dat!$A$2:$CV$4224,CH!$B73,0)</f>
        <v>112.66054989153851</v>
      </c>
      <c r="H73" s="120"/>
      <c r="I73" s="120">
        <f>VLOOKUP(CONCATENATE(I$52,"_Qu_","CH"),fpre_reg_dat!$A$2:$CV$4224,CH!$B73,0)</f>
        <v>113.14093711284173</v>
      </c>
      <c r="J73" s="120"/>
      <c r="K73" s="120">
        <f>VLOOKUP(CONCATENATE(K$52,"_Qu_","CH"),fpre_reg_dat!$A$2:$CV$4224,CH!$B73,0)</f>
        <v>112.23454365092313</v>
      </c>
      <c r="L73" s="104">
        <f t="shared" si="5"/>
        <v>21</v>
      </c>
      <c r="M73" s="118">
        <f t="shared" si="3"/>
        <v>2001</v>
      </c>
      <c r="N73" s="119"/>
      <c r="O73" s="115">
        <f>VLOOKUP(CONCATENATE(E$52,"_Ja_","CH"),fpre_reg_dat!$A$2:$CV$4224,CH!$L73,0)</f>
        <v>100.97690522394336</v>
      </c>
      <c r="P73" s="120"/>
      <c r="Q73" s="120">
        <f>VLOOKUP(CONCATENATE(G$52,"_Ja_","CH"),fpre_reg_dat!$A$2:$CV$4224,CH!$L73,0)</f>
        <v>116.44334930277718</v>
      </c>
      <c r="R73" s="120"/>
      <c r="S73" s="120">
        <f>VLOOKUP(CONCATENATE(I$52,"_Ja_","CH"),fpre_reg_dat!$A$2:$CV$4224,CH!$L73,0)</f>
        <v>114.15818110123426</v>
      </c>
      <c r="T73" s="120"/>
      <c r="U73" s="120">
        <f>VLOOKUP(CONCATENATE(K$52,"_Ja_","CH"),fpre_reg_dat!$A$2:$CV$4224,CH!$L73,0)</f>
        <v>113.24745356967922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">
      <c r="A74" s="99"/>
      <c r="B74" s="105">
        <f t="shared" si="4"/>
        <v>22</v>
      </c>
      <c r="C74" s="118" t="s">
        <v>33</v>
      </c>
      <c r="D74" s="119"/>
      <c r="E74" s="115">
        <f>VLOOKUP(CONCATENATE(E$52,"_Qu_","CH"),fpre_reg_dat!$A$2:$CV$4224,CH!$B74,0)</f>
        <v>107.38899201139205</v>
      </c>
      <c r="F74" s="120"/>
      <c r="G74" s="120">
        <f>VLOOKUP(CONCATENATE(G$52,"_Qu_","CH"),fpre_reg_dat!$A$2:$CV$4224,CH!$B74,0)</f>
        <v>112.86869642333465</v>
      </c>
      <c r="H74" s="120"/>
      <c r="I74" s="120">
        <f>VLOOKUP(CONCATENATE(I$52,"_Qu_","CH"),fpre_reg_dat!$A$2:$CV$4224,CH!$B74,0)</f>
        <v>113.58165918674075</v>
      </c>
      <c r="J74" s="120"/>
      <c r="K74" s="120">
        <f>VLOOKUP(CONCATENATE(K$52,"_Qu_","CH"),fpre_reg_dat!$A$2:$CV$4224,CH!$B74,0)</f>
        <v>112.54828440206113</v>
      </c>
      <c r="L74" s="104">
        <f t="shared" si="5"/>
        <v>22</v>
      </c>
      <c r="M74" s="118">
        <f t="shared" si="3"/>
        <v>2002</v>
      </c>
      <c r="N74" s="119"/>
      <c r="O74" s="115">
        <f>VLOOKUP(CONCATENATE(E$52,"_Ja_","CH"),fpre_reg_dat!$A$2:$CV$4224,CH!$L74,0)</f>
        <v>101.45027107967559</v>
      </c>
      <c r="P74" s="120"/>
      <c r="Q74" s="120">
        <f>VLOOKUP(CONCATENATE(G$52,"_Ja_","CH"),fpre_reg_dat!$A$2:$CV$4224,CH!$L74,0)</f>
        <v>118.70670046358151</v>
      </c>
      <c r="R74" s="120"/>
      <c r="S74" s="120">
        <f>VLOOKUP(CONCATENATE(I$52,"_Ja_","CH"),fpre_reg_dat!$A$2:$CV$4224,CH!$L74,0)</f>
        <v>116.94294949028834</v>
      </c>
      <c r="T74" s="120"/>
      <c r="U74" s="120">
        <f>VLOOKUP(CONCATENATE(K$52,"_Ja_","CH"),fpre_reg_dat!$A$2:$CV$4224,CH!$L74,0)</f>
        <v>115.53152101714808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">
      <c r="A75" s="99"/>
      <c r="B75" s="105">
        <f t="shared" si="4"/>
        <v>23</v>
      </c>
      <c r="C75" s="118" t="s">
        <v>34</v>
      </c>
      <c r="D75" s="119"/>
      <c r="E75" s="115">
        <f>VLOOKUP(CONCATENATE(E$52,"_Qu_","CH"),fpre_reg_dat!$A$2:$CV$4224,CH!$B75,0)</f>
        <v>109.26095574652879</v>
      </c>
      <c r="F75" s="120"/>
      <c r="G75" s="120">
        <f>VLOOKUP(CONCATENATE(G$52,"_Qu_","CH"),fpre_reg_dat!$A$2:$CV$4224,CH!$B75,0)</f>
        <v>114.51467133687261</v>
      </c>
      <c r="H75" s="120"/>
      <c r="I75" s="120">
        <f>VLOOKUP(CONCATENATE(I$52,"_Qu_","CH"),fpre_reg_dat!$A$2:$CV$4224,CH!$B75,0)</f>
        <v>116.34193596459095</v>
      </c>
      <c r="J75" s="120"/>
      <c r="K75" s="120">
        <f>VLOOKUP(CONCATENATE(K$52,"_Qu_","CH"),fpre_reg_dat!$A$2:$CV$4224,CH!$B75,0)</f>
        <v>114.77416753313858</v>
      </c>
      <c r="L75" s="104">
        <f t="shared" si="5"/>
        <v>23</v>
      </c>
      <c r="M75" s="118">
        <f t="shared" si="3"/>
        <v>2003</v>
      </c>
      <c r="N75" s="119"/>
      <c r="O75" s="115">
        <f>VLOOKUP(CONCATENATE(E$52,"_Ja_","CH"),fpre_reg_dat!$A$2:$CV$4224,CH!$L75,0)</f>
        <v>105.0776611373341</v>
      </c>
      <c r="P75" s="120"/>
      <c r="Q75" s="120">
        <f>VLOOKUP(CONCATENATE(G$52,"_Ja_","CH"),fpre_reg_dat!$A$2:$CV$4224,CH!$L75,0)</f>
        <v>123.41993164114233</v>
      </c>
      <c r="R75" s="120"/>
      <c r="S75" s="120">
        <f>VLOOKUP(CONCATENATE(I$52,"_Ja_","CH"),fpre_reg_dat!$A$2:$CV$4224,CH!$L75,0)</f>
        <v>122.01618437809402</v>
      </c>
      <c r="T75" s="120"/>
      <c r="U75" s="120">
        <f>VLOOKUP(CONCATENATE(K$52,"_Ja_","CH"),fpre_reg_dat!$A$2:$CV$4224,CH!$L75,0)</f>
        <v>120.27903889186872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">
      <c r="A76" s="99"/>
      <c r="B76" s="105">
        <f t="shared" si="4"/>
        <v>24</v>
      </c>
      <c r="C76" s="118" t="s">
        <v>35</v>
      </c>
      <c r="D76" s="119"/>
      <c r="E76" s="115">
        <f>VLOOKUP(CONCATENATE(E$52,"_Qu_","CH"),fpre_reg_dat!$A$2:$CV$4224,CH!$B76,0)</f>
        <v>109.6883122349499</v>
      </c>
      <c r="F76" s="120"/>
      <c r="G76" s="120">
        <f>VLOOKUP(CONCATENATE(G$52,"_Qu_","CH"),fpre_reg_dat!$A$2:$CV$4224,CH!$B76,0)</f>
        <v>115.0869778449463</v>
      </c>
      <c r="H76" s="120"/>
      <c r="I76" s="120">
        <f>VLOOKUP(CONCATENATE(I$52,"_Qu_","CH"),fpre_reg_dat!$A$2:$CV$4224,CH!$B76,0)</f>
        <v>119.99427704776264</v>
      </c>
      <c r="J76" s="120"/>
      <c r="K76" s="120">
        <f>VLOOKUP(CONCATENATE(K$52,"_Qu_","CH"),fpre_reg_dat!$A$2:$CV$4224,CH!$B76,0)</f>
        <v>116.85477904930164</v>
      </c>
      <c r="L76" s="104">
        <f t="shared" si="5"/>
        <v>24</v>
      </c>
      <c r="M76" s="118">
        <f t="shared" si="3"/>
        <v>2004</v>
      </c>
      <c r="N76" s="119"/>
      <c r="O76" s="115">
        <f>VLOOKUP(CONCATENATE(E$52,"_Ja_","CH"),fpre_reg_dat!$A$2:$CV$4224,CH!$L76,0)</f>
        <v>109.94716735027028</v>
      </c>
      <c r="P76" s="120"/>
      <c r="Q76" s="120">
        <f>VLOOKUP(CONCATENATE(G$52,"_Ja_","CH"),fpre_reg_dat!$A$2:$CV$4224,CH!$L76,0)</f>
        <v>129.02143885130059</v>
      </c>
      <c r="R76" s="120"/>
      <c r="S76" s="120">
        <f>VLOOKUP(CONCATENATE(I$52,"_Ja_","CH"),fpre_reg_dat!$A$2:$CV$4224,CH!$L76,0)</f>
        <v>126.83078402657122</v>
      </c>
      <c r="T76" s="120"/>
      <c r="U76" s="120">
        <f>VLOOKUP(CONCATENATE(K$52,"_Ja_","CH"),fpre_reg_dat!$A$2:$CV$4224,CH!$L76,0)</f>
        <v>125.39194684905424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">
      <c r="A77" s="99"/>
      <c r="B77" s="105">
        <f t="shared" si="4"/>
        <v>25</v>
      </c>
      <c r="C77" s="118" t="s">
        <v>36</v>
      </c>
      <c r="D77" s="119"/>
      <c r="E77" s="115">
        <f>VLOOKUP(CONCATENATE(E$52,"_Qu_","CH"),fpre_reg_dat!$A$2:$CV$4224,CH!$B77,0)</f>
        <v>112.09735589322305</v>
      </c>
      <c r="F77" s="120"/>
      <c r="G77" s="120">
        <f>VLOOKUP(CONCATENATE(G$52,"_Qu_","CH"),fpre_reg_dat!$A$2:$CV$4224,CH!$B77,0)</f>
        <v>117.57499360610066</v>
      </c>
      <c r="H77" s="120"/>
      <c r="I77" s="120">
        <f>VLOOKUP(CONCATENATE(I$52,"_Qu_","CH"),fpre_reg_dat!$A$2:$CV$4224,CH!$B77,0)</f>
        <v>124.62600278056306</v>
      </c>
      <c r="J77" s="120"/>
      <c r="K77" s="120">
        <f>VLOOKUP(CONCATENATE(K$52,"_Qu_","CH"),fpre_reg_dat!$A$2:$CV$4224,CH!$B77,0)</f>
        <v>120.39527203227989</v>
      </c>
      <c r="L77" s="104">
        <f t="shared" si="5"/>
        <v>25</v>
      </c>
      <c r="M77" s="118">
        <f t="shared" si="3"/>
        <v>2005</v>
      </c>
      <c r="N77" s="119"/>
      <c r="O77" s="115">
        <f>VLOOKUP(CONCATENATE(E$52,"_Ja_","CH"),fpre_reg_dat!$A$2:$CV$4224,CH!$L77,0)</f>
        <v>115.13863831968524</v>
      </c>
      <c r="P77" s="120"/>
      <c r="Q77" s="120">
        <f>VLOOKUP(CONCATENATE(G$52,"_Ja_","CH"),fpre_reg_dat!$A$2:$CV$4224,CH!$L77,0)</f>
        <v>134.64671502584031</v>
      </c>
      <c r="R77" s="120"/>
      <c r="S77" s="120">
        <f>VLOOKUP(CONCATENATE(I$52,"_Ja_","CH"),fpre_reg_dat!$A$2:$CV$4224,CH!$L77,0)</f>
        <v>143.23655174895345</v>
      </c>
      <c r="T77" s="120"/>
      <c r="U77" s="120">
        <f>VLOOKUP(CONCATENATE(K$52,"_Ja_","CH"),fpre_reg_dat!$A$2:$CV$4224,CH!$L77,0)</f>
        <v>136.31737412970745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">
      <c r="A78" s="99"/>
      <c r="B78" s="105">
        <f t="shared" si="4"/>
        <v>26</v>
      </c>
      <c r="C78" s="118" t="s">
        <v>37</v>
      </c>
      <c r="D78" s="119"/>
      <c r="E78" s="115">
        <f>VLOOKUP(CONCATENATE(E$52,"_Qu_","CH"),fpre_reg_dat!$A$2:$CV$4224,CH!$B78,0)</f>
        <v>112.84672391317214</v>
      </c>
      <c r="F78" s="120"/>
      <c r="G78" s="120">
        <f>VLOOKUP(CONCATENATE(G$52,"_Qu_","CH"),fpre_reg_dat!$A$2:$CV$4224,CH!$B78,0)</f>
        <v>117.91647976717306</v>
      </c>
      <c r="H78" s="120"/>
      <c r="I78" s="120">
        <f>VLOOKUP(CONCATENATE(I$52,"_Qu_","CH"),fpre_reg_dat!$A$2:$CV$4224,CH!$B78,0)</f>
        <v>128.93091727369173</v>
      </c>
      <c r="J78" s="120"/>
      <c r="K78" s="120">
        <f>VLOOKUP(CONCATENATE(K$52,"_Qu_","CH"),fpre_reg_dat!$A$2:$CV$4224,CH!$B78,0)</f>
        <v>122.75074109689731</v>
      </c>
      <c r="L78" s="104">
        <f t="shared" si="5"/>
        <v>26</v>
      </c>
      <c r="M78" s="118">
        <f t="shared" si="3"/>
        <v>2006</v>
      </c>
      <c r="N78" s="119"/>
      <c r="O78" s="115">
        <f>VLOOKUP(CONCATENATE(E$52,"_Ja_","CH"),fpre_reg_dat!$A$2:$CV$4224,CH!$L78,0)</f>
        <v>120.84702065092949</v>
      </c>
      <c r="P78" s="120"/>
      <c r="Q78" s="120">
        <f>VLOOKUP(CONCATENATE(G$52,"_Ja_","CH"),fpre_reg_dat!$A$2:$CV$4224,CH!$L78,0)</f>
        <v>142.73877090548558</v>
      </c>
      <c r="R78" s="120"/>
      <c r="S78" s="120">
        <f>VLOOKUP(CONCATENATE(I$52,"_Ja_","CH"),fpre_reg_dat!$A$2:$CV$4224,CH!$L78,0)</f>
        <v>157.24115678755436</v>
      </c>
      <c r="T78" s="120"/>
      <c r="U78" s="120">
        <f>VLOOKUP(CONCATENATE(K$52,"_Ja_","CH"),fpre_reg_dat!$A$2:$CV$4224,CH!$L78,0)</f>
        <v>147.03047368555619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">
      <c r="A79" s="99"/>
      <c r="B79" s="105">
        <f t="shared" si="4"/>
        <v>27</v>
      </c>
      <c r="C79" s="118" t="s">
        <v>38</v>
      </c>
      <c r="D79" s="119"/>
      <c r="E79" s="115">
        <f>VLOOKUP(CONCATENATE(E$52,"_Qu_","CH"),fpre_reg_dat!$A$2:$CV$4224,CH!$B79,0)</f>
        <v>114.12351674364409</v>
      </c>
      <c r="F79" s="120"/>
      <c r="G79" s="120">
        <f>VLOOKUP(CONCATENATE(G$52,"_Qu_","CH"),fpre_reg_dat!$A$2:$CV$4224,CH!$B79,0)</f>
        <v>119.24519068788311</v>
      </c>
      <c r="H79" s="120"/>
      <c r="I79" s="120">
        <f>VLOOKUP(CONCATENATE(I$52,"_Qu_","CH"),fpre_reg_dat!$A$2:$CV$4224,CH!$B79,0)</f>
        <v>133.42645350582231</v>
      </c>
      <c r="J79" s="120"/>
      <c r="K79" s="120">
        <f>VLOOKUP(CONCATENATE(K$52,"_Qu_","CH"),fpre_reg_dat!$A$2:$CV$4224,CH!$B79,0)</f>
        <v>125.64219833023473</v>
      </c>
      <c r="L79" s="104">
        <f t="shared" si="5"/>
        <v>27</v>
      </c>
      <c r="M79" s="118">
        <f t="shared" si="3"/>
        <v>2007</v>
      </c>
      <c r="N79" s="119"/>
      <c r="O79" s="115">
        <f>VLOOKUP(CONCATENATE(E$52,"_Ja_","CH"),fpre_reg_dat!$A$2:$CV$4224,CH!$L79,0)</f>
        <v>129.18411483360126</v>
      </c>
      <c r="P79" s="120"/>
      <c r="Q79" s="120">
        <f>VLOOKUP(CONCATENATE(G$52,"_Ja_","CH"),fpre_reg_dat!$A$2:$CV$4224,CH!$L79,0)</f>
        <v>152.15960851814174</v>
      </c>
      <c r="R79" s="120"/>
      <c r="S79" s="120">
        <f>VLOOKUP(CONCATENATE(I$52,"_Ja_","CH"),fpre_reg_dat!$A$2:$CV$4224,CH!$L79,0)</f>
        <v>166.84806153868112</v>
      </c>
      <c r="T79" s="120"/>
      <c r="U79" s="120">
        <f>VLOOKUP(CONCATENATE(K$52,"_Ja_","CH"),fpre_reg_dat!$A$2:$CV$4224,CH!$L79,0)</f>
        <v>156.39943044334029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">
      <c r="A80" s="99"/>
      <c r="B80" s="105">
        <f t="shared" si="4"/>
        <v>28</v>
      </c>
      <c r="C80" s="118" t="s">
        <v>39</v>
      </c>
      <c r="D80" s="119"/>
      <c r="E80" s="115">
        <f>VLOOKUP(CONCATENATE(E$52,"_Qu_","CH"),fpre_reg_dat!$A$2:$CV$4224,CH!$B80,0)</f>
        <v>115.00351048473074</v>
      </c>
      <c r="F80" s="120"/>
      <c r="G80" s="120">
        <f>VLOOKUP(CONCATENATE(G$52,"_Qu_","CH"),fpre_reg_dat!$A$2:$CV$4224,CH!$B80,0)</f>
        <v>120.23773190746212</v>
      </c>
      <c r="H80" s="120"/>
      <c r="I80" s="120">
        <f>VLOOKUP(CONCATENATE(I$52,"_Qu_","CH"),fpre_reg_dat!$A$2:$CV$4224,CH!$B80,0)</f>
        <v>135.97284414273477</v>
      </c>
      <c r="J80" s="120"/>
      <c r="K80" s="120">
        <f>VLOOKUP(CONCATENATE(K$52,"_Qu_","CH"),fpre_reg_dat!$A$2:$CV$4224,CH!$B80,0)</f>
        <v>127.39081920096204</v>
      </c>
      <c r="L80" s="104">
        <f t="shared" si="5"/>
        <v>28</v>
      </c>
      <c r="M80" s="118">
        <f t="shared" si="3"/>
        <v>2008</v>
      </c>
      <c r="N80" s="119"/>
      <c r="O80" s="115">
        <f>VLOOKUP(CONCATENATE(E$52,"_Ja_","CH"),fpre_reg_dat!$A$2:$CV$4224,CH!$L80,0)</f>
        <v>138.81214701698298</v>
      </c>
      <c r="P80" s="120"/>
      <c r="Q80" s="120">
        <f>VLOOKUP(CONCATENATE(G$52,"_Ja_","CH"),fpre_reg_dat!$A$2:$CV$4224,CH!$L80,0)</f>
        <v>160.24114505026469</v>
      </c>
      <c r="R80" s="120"/>
      <c r="S80" s="120">
        <f>VLOOKUP(CONCATENATE(I$52,"_Ja_","CH"),fpre_reg_dat!$A$2:$CV$4224,CH!$L80,0)</f>
        <v>175.34573507540105</v>
      </c>
      <c r="T80" s="120"/>
      <c r="U80" s="120">
        <f>VLOOKUP(CONCATENATE(K$52,"_Ja_","CH"),fpre_reg_dat!$A$2:$CV$4224,CH!$L80,0)</f>
        <v>164.89378449676241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">
      <c r="A81" s="99"/>
      <c r="B81" s="105">
        <f t="shared" si="4"/>
        <v>29</v>
      </c>
      <c r="C81" s="118" t="s">
        <v>40</v>
      </c>
      <c r="D81" s="119"/>
      <c r="E81" s="115">
        <f>VLOOKUP(CONCATENATE(E$52,"_Qu_","CH"),fpre_reg_dat!$A$2:$CV$4224,CH!$B81,0)</f>
        <v>116.61163206581244</v>
      </c>
      <c r="F81" s="120"/>
      <c r="G81" s="120">
        <f>VLOOKUP(CONCATENATE(G$52,"_Qu_","CH"),fpre_reg_dat!$A$2:$CV$4224,CH!$B81,0)</f>
        <v>122.63694623038677</v>
      </c>
      <c r="H81" s="120"/>
      <c r="I81" s="120">
        <f>VLOOKUP(CONCATENATE(I$52,"_Qu_","CH"),fpre_reg_dat!$A$2:$CV$4224,CH!$B81,0)</f>
        <v>139.31238009075037</v>
      </c>
      <c r="J81" s="120"/>
      <c r="K81" s="120">
        <f>VLOOKUP(CONCATENATE(K$52,"_Qu_","CH"),fpre_reg_dat!$A$2:$CV$4224,CH!$B81,0)</f>
        <v>130.15869580224501</v>
      </c>
      <c r="L81" s="104">
        <f t="shared" si="5"/>
        <v>29</v>
      </c>
      <c r="M81" s="118">
        <v>2009</v>
      </c>
      <c r="N81" s="119"/>
      <c r="O81" s="115">
        <f>VLOOKUP(CONCATENATE(E$52,"_Ja_","CH"),fpre_reg_dat!$A$2:$CV$4224,CH!$L81,0)</f>
        <v>144.50616473862854</v>
      </c>
      <c r="P81" s="120"/>
      <c r="Q81" s="120">
        <f>VLOOKUP(CONCATENATE(G$52,"_Ja_","CH"),fpre_reg_dat!$A$2:$CV$4224,CH!$L81,0)</f>
        <v>166.69456918312784</v>
      </c>
      <c r="R81" s="120"/>
      <c r="S81" s="120">
        <f>VLOOKUP(CONCATENATE(I$52,"_Ja_","CH"),fpre_reg_dat!$A$2:$CV$4224,CH!$L81,0)</f>
        <v>181.16708979523042</v>
      </c>
      <c r="T81" s="120"/>
      <c r="U81" s="120">
        <f>VLOOKUP(CONCATENATE(K$52,"_Ja_","CH"),fpre_reg_dat!$A$2:$CV$4224,CH!$L81,0)</f>
        <v>170.93191391988168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">
      <c r="A82" s="99"/>
      <c r="B82" s="105">
        <f t="shared" si="4"/>
        <v>30</v>
      </c>
      <c r="C82" s="118" t="s">
        <v>41</v>
      </c>
      <c r="D82" s="119"/>
      <c r="E82" s="115">
        <f>VLOOKUP(CONCATENATE(E$52,"_Qu_","CH"),fpre_reg_dat!$A$2:$CV$4224,CH!$B82,0)</f>
        <v>118.0502028724574</v>
      </c>
      <c r="F82" s="120"/>
      <c r="G82" s="120">
        <f>VLOOKUP(CONCATENATE(G$52,"_Qu_","CH"),fpre_reg_dat!$A$2:$CV$4224,CH!$B82,0)</f>
        <v>124.83694332863099</v>
      </c>
      <c r="H82" s="120"/>
      <c r="I82" s="120">
        <f>VLOOKUP(CONCATENATE(I$52,"_Qu_","CH"),fpre_reg_dat!$A$2:$CV$4224,CH!$B82,0)</f>
        <v>141.56056198930438</v>
      </c>
      <c r="J82" s="120"/>
      <c r="K82" s="120">
        <f>VLOOKUP(CONCATENATE(K$52,"_Qu_","CH"),fpre_reg_dat!$A$2:$CV$4224,CH!$B82,0)</f>
        <v>132.28895782891954</v>
      </c>
      <c r="L82" s="104">
        <f t="shared" si="5"/>
        <v>30</v>
      </c>
      <c r="M82" s="118">
        <v>2010</v>
      </c>
      <c r="N82" s="119"/>
      <c r="O82" s="115">
        <f>VLOOKUP(CONCATENATE(E$52,"_Ja_","CH"),fpre_reg_dat!$A$2:$CV$4224,CH!$L82,0)</f>
        <v>154.90511246584916</v>
      </c>
      <c r="P82" s="120"/>
      <c r="Q82" s="120">
        <f>VLOOKUP(CONCATENATE(G$52,"_Ja_","CH"),fpre_reg_dat!$A$2:$CV$4224,CH!$L82,0)</f>
        <v>186.25962355441044</v>
      </c>
      <c r="R82" s="120"/>
      <c r="S82" s="120">
        <f>VLOOKUP(CONCATENATE(I$52,"_Ja_","CH"),fpre_reg_dat!$A$2:$CV$4224,CH!$L82,0)</f>
        <v>195.29028935541686</v>
      </c>
      <c r="T82" s="120"/>
      <c r="U82" s="120">
        <f>VLOOKUP(CONCATENATE(K$52,"_Ja_","CH"),fpre_reg_dat!$A$2:$CV$4224,CH!$L82,0)</f>
        <v>186.5714076757917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">
      <c r="A83" s="99"/>
      <c r="B83" s="105">
        <f t="shared" si="4"/>
        <v>31</v>
      </c>
      <c r="C83" s="118" t="s">
        <v>42</v>
      </c>
      <c r="D83" s="119"/>
      <c r="E83" s="115">
        <f>VLOOKUP(CONCATENATE(E$52,"_Qu_","CH"),fpre_reg_dat!$A$2:$CV$4224,CH!$B83,0)</f>
        <v>118.90968194944409</v>
      </c>
      <c r="F83" s="120"/>
      <c r="G83" s="120">
        <f>VLOOKUP(CONCATENATE(G$52,"_Qu_","CH"),fpre_reg_dat!$A$2:$CV$4224,CH!$B83,0)</f>
        <v>125.89475388117508</v>
      </c>
      <c r="H83" s="120"/>
      <c r="I83" s="120">
        <f>VLOOKUP(CONCATENATE(I$52,"_Qu_","CH"),fpre_reg_dat!$A$2:$CV$4224,CH!$B83,0)</f>
        <v>143.08102157419665</v>
      </c>
      <c r="J83" s="120"/>
      <c r="K83" s="120">
        <f>VLOOKUP(CONCATENATE(K$52,"_Qu_","CH"),fpre_reg_dat!$A$2:$CV$4224,CH!$B83,0)</f>
        <v>133.5516232123353</v>
      </c>
      <c r="L83" s="104">
        <f t="shared" si="5"/>
        <v>31</v>
      </c>
      <c r="M83" s="118">
        <v>2011</v>
      </c>
      <c r="N83" s="119"/>
      <c r="O83" s="115">
        <f>VLOOKUP(CONCATENATE(E$52,"_Ja_","CH"),fpre_reg_dat!$A$2:$CV$4224,CH!$L83,0)</f>
        <v>160.64325888593117</v>
      </c>
      <c r="P83" s="120"/>
      <c r="Q83" s="120">
        <f>VLOOKUP(CONCATENATE(G$52,"_Ja_","CH"),fpre_reg_dat!$A$2:$CV$4224,CH!$L83,0)</f>
        <v>194.58236231481067</v>
      </c>
      <c r="R83" s="120"/>
      <c r="S83" s="120">
        <f>VLOOKUP(CONCATENATE(I$52,"_Ja_","CH"),fpre_reg_dat!$A$2:$CV$4224,CH!$L83,0)</f>
        <v>203.53584665754977</v>
      </c>
      <c r="T83" s="120"/>
      <c r="U83" s="120">
        <f>VLOOKUP(CONCATENATE(K$52,"_Ja_","CH"),fpre_reg_dat!$A$2:$CV$4224,CH!$L83,0)</f>
        <v>194.51151426679607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">
      <c r="A84" s="99"/>
      <c r="B84" s="105">
        <f t="shared" si="4"/>
        <v>32</v>
      </c>
      <c r="C84" s="118" t="s">
        <v>43</v>
      </c>
      <c r="D84" s="119"/>
      <c r="E84" s="115">
        <f>VLOOKUP(CONCATENATE(E$52,"_Qu_","CH"),fpre_reg_dat!$A$2:$CV$4224,CH!$B84,0)</f>
        <v>123.01168098253224</v>
      </c>
      <c r="F84" s="120"/>
      <c r="G84" s="120">
        <f>VLOOKUP(CONCATENATE(G$52,"_Qu_","CH"),fpre_reg_dat!$A$2:$CV$4224,CH!$B84,0)</f>
        <v>130.15096696489567</v>
      </c>
      <c r="H84" s="120"/>
      <c r="I84" s="120">
        <f>VLOOKUP(CONCATENATE(I$52,"_Qu_","CH"),fpre_reg_dat!$A$2:$CV$4224,CH!$B84,0)</f>
        <v>150.13302473511456</v>
      </c>
      <c r="J84" s="120"/>
      <c r="K84" s="120">
        <f>VLOOKUP(CONCATENATE(K$52,"_Qu_","CH"),fpre_reg_dat!$A$2:$CV$4224,CH!$B84,0)</f>
        <v>139.17416217403081</v>
      </c>
      <c r="L84" s="104">
        <f t="shared" si="5"/>
        <v>32</v>
      </c>
      <c r="M84" s="118">
        <v>2012</v>
      </c>
      <c r="N84" s="119"/>
      <c r="O84" s="115">
        <f>VLOOKUP(CONCATENATE(E$52,"_Ja_","CH"),fpre_reg_dat!$A$2:$CV$4224,CH!$L84,0)</f>
        <v>168.62923036964284</v>
      </c>
      <c r="P84" s="120"/>
      <c r="Q84" s="120">
        <f>VLOOKUP(CONCATENATE(G$52,"_Ja_","CH"),fpre_reg_dat!$A$2:$CV$4224,CH!$L84,0)</f>
        <v>206.34178156236609</v>
      </c>
      <c r="R84" s="120"/>
      <c r="S84" s="120">
        <f>VLOOKUP(CONCATENATE(I$52,"_Ja_","CH"),fpre_reg_dat!$A$2:$CV$4224,CH!$L84,0)</f>
        <v>217.39724715034745</v>
      </c>
      <c r="T84" s="120"/>
      <c r="U84" s="120">
        <f>VLOOKUP(CONCATENATE(K$52,"_Ja_","CH"),fpre_reg_dat!$A$2:$CV$4224,CH!$L84,0)</f>
        <v>206.81299350310391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">
      <c r="A85" s="99"/>
      <c r="B85" s="105">
        <f t="shared" si="4"/>
        <v>33</v>
      </c>
      <c r="C85" s="118" t="s">
        <v>44</v>
      </c>
      <c r="D85" s="119"/>
      <c r="E85" s="115">
        <f>VLOOKUP(CONCATENATE(E$52,"_Qu_","CH"),fpre_reg_dat!$A$2:$CV$4224,CH!$B85,0)</f>
        <v>124.88014628780559</v>
      </c>
      <c r="F85" s="120"/>
      <c r="G85" s="120">
        <f>VLOOKUP(CONCATENATE(G$52,"_Qu_","CH"),fpre_reg_dat!$A$2:$CV$4224,CH!$B85,0)</f>
        <v>132.15037652819049</v>
      </c>
      <c r="H85" s="120"/>
      <c r="I85" s="120">
        <f>VLOOKUP(CONCATENATE(I$52,"_Qu_","CH"),fpre_reg_dat!$A$2:$CV$4224,CH!$B85,0)</f>
        <v>149.29993106074585</v>
      </c>
      <c r="J85" s="120"/>
      <c r="K85" s="120">
        <f>VLOOKUP(CONCATENATE(K$52,"_Qu_","CH"),fpre_reg_dat!$A$2:$CV$4224,CH!$B85,0)</f>
        <v>139.7539973589007</v>
      </c>
      <c r="L85" s="104">
        <f t="shared" si="5"/>
        <v>33</v>
      </c>
      <c r="M85" s="118">
        <v>2013</v>
      </c>
      <c r="N85" s="119"/>
      <c r="O85" s="115">
        <f>VLOOKUP(CONCATENATE(E$52,"_Ja_","CH"),fpre_reg_dat!$A$2:$CV$4224,CH!$L85,0)</f>
        <v>187.83231485756258</v>
      </c>
      <c r="P85" s="120"/>
      <c r="Q85" s="120">
        <f>VLOOKUP(CONCATENATE(G$52,"_Ja_","CH"),fpre_reg_dat!$A$2:$CV$4224,CH!$L85,0)</f>
        <v>227.8139879729855</v>
      </c>
      <c r="R85" s="120"/>
      <c r="S85" s="120">
        <f>VLOOKUP(CONCATENATE(I$52,"_Ja_","CH"),fpre_reg_dat!$A$2:$CV$4224,CH!$L85,0)</f>
        <v>237.34694977836983</v>
      </c>
      <c r="T85" s="120"/>
      <c r="U85" s="120">
        <f>VLOOKUP(CONCATENATE(K$52,"_Ja_","CH"),fpre_reg_dat!$A$2:$CV$4224,CH!$L85,0)</f>
        <v>227.20508995692782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">
      <c r="A86" s="99"/>
      <c r="B86" s="105">
        <f t="shared" si="4"/>
        <v>34</v>
      </c>
      <c r="C86" s="118" t="s">
        <v>45</v>
      </c>
      <c r="D86" s="119"/>
      <c r="E86" s="115">
        <f>VLOOKUP(CONCATENATE(E$52,"_Qu_","CH"),fpre_reg_dat!$A$2:$CV$4224,CH!$B86,0)</f>
        <v>128.02524235648809</v>
      </c>
      <c r="F86" s="120"/>
      <c r="G86" s="120">
        <f>VLOOKUP(CONCATENATE(G$52,"_Qu_","CH"),fpre_reg_dat!$A$2:$CV$4224,CH!$B86,0)</f>
        <v>134.75581145509059</v>
      </c>
      <c r="H86" s="120"/>
      <c r="I86" s="120">
        <f>VLOOKUP(CONCATENATE(I$52,"_Qu_","CH"),fpre_reg_dat!$A$2:$CV$4224,CH!$B86,0)</f>
        <v>152.68388563835771</v>
      </c>
      <c r="J86" s="120"/>
      <c r="K86" s="120">
        <f>VLOOKUP(CONCATENATE(K$52,"_Qu_","CH"),fpre_reg_dat!$A$2:$CV$4224,CH!$B86,0)</f>
        <v>142.81152693040772</v>
      </c>
      <c r="L86" s="104">
        <f t="shared" si="5"/>
        <v>34</v>
      </c>
      <c r="M86" s="118">
        <v>2014</v>
      </c>
      <c r="N86" s="119"/>
      <c r="O86" s="115">
        <f>VLOOKUP(CONCATENATE(E$52,"_Ja_","CH"),fpre_reg_dat!$A$2:$CV$4224,CH!$L86,0)</f>
        <v>194.85682201721727</v>
      </c>
      <c r="P86" s="120"/>
      <c r="Q86" s="120">
        <f>VLOOKUP(CONCATENATE(G$52,"_Ja_","CH"),fpre_reg_dat!$A$2:$CV$4224,CH!$L86,0)</f>
        <v>236.31708213356433</v>
      </c>
      <c r="R86" s="120"/>
      <c r="S86" s="120">
        <f>VLOOKUP(CONCATENATE(I$52,"_Ja_","CH"),fpre_reg_dat!$A$2:$CV$4224,CH!$L86,0)</f>
        <v>249.04873602780194</v>
      </c>
      <c r="T86" s="120"/>
      <c r="U86" s="120">
        <f>VLOOKUP(CONCATENATE(K$52,"_Ja_","CH"),fpre_reg_dat!$A$2:$CV$4224,CH!$L86,0)</f>
        <v>237.09273196772713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">
      <c r="A87" s="99"/>
      <c r="B87" s="105">
        <f t="shared" si="4"/>
        <v>35</v>
      </c>
      <c r="C87" s="118" t="s">
        <v>46</v>
      </c>
      <c r="D87" s="119"/>
      <c r="E87" s="115">
        <f>VLOOKUP(CONCATENATE(E$52,"_Qu_","CH"),fpre_reg_dat!$A$2:$CV$4224,CH!$B87,0)</f>
        <v>127.10718607942273</v>
      </c>
      <c r="F87" s="120"/>
      <c r="G87" s="120">
        <f>VLOOKUP(CONCATENATE(G$52,"_Qu_","CH"),fpre_reg_dat!$A$2:$CV$4224,CH!$B87,0)</f>
        <v>133.61552666921077</v>
      </c>
      <c r="H87" s="120"/>
      <c r="I87" s="120">
        <f>VLOOKUP(CONCATENATE(I$52,"_Qu_","CH"),fpre_reg_dat!$A$2:$CV$4224,CH!$B87,0)</f>
        <v>152.25689900732507</v>
      </c>
      <c r="J87" s="120"/>
      <c r="K87" s="120">
        <f>VLOOKUP(CONCATENATE(K$52,"_Qu_","CH"),fpre_reg_dat!$A$2:$CV$4224,CH!$B87,0)</f>
        <v>142.05199488161307</v>
      </c>
      <c r="L87" s="104">
        <f t="shared" si="5"/>
        <v>35</v>
      </c>
      <c r="M87" s="118">
        <v>2015</v>
      </c>
      <c r="N87" s="119"/>
      <c r="O87" s="115">
        <f>VLOOKUP(CONCATENATE(E$52,"_Ja_","CH"),fpre_reg_dat!$A$2:$CV$4224,CH!$L87,0)</f>
        <v>192.83996556004212</v>
      </c>
      <c r="P87" s="120"/>
      <c r="Q87" s="120">
        <f>VLOOKUP(CONCATENATE(G$52,"_Ja_","CH"),fpre_reg_dat!$A$2:$CV$4224,CH!$L87,0)</f>
        <v>238.6347931374828</v>
      </c>
      <c r="R87" s="120"/>
      <c r="S87" s="120">
        <f>VLOOKUP(CONCATENATE(I$52,"_Ja_","CH"),fpre_reg_dat!$A$2:$CV$4224,CH!$L87,0)</f>
        <v>239.32527431436498</v>
      </c>
      <c r="T87" s="120"/>
      <c r="U87" s="120">
        <f>VLOOKUP(CONCATENATE(K$52,"_Ja_","CH"),fpre_reg_dat!$A$2:$CV$4224,CH!$L87,0)</f>
        <v>232.8502072249326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">
      <c r="A88" s="99"/>
      <c r="B88" s="105">
        <f t="shared" si="4"/>
        <v>36</v>
      </c>
      <c r="C88" s="118" t="s">
        <v>47</v>
      </c>
      <c r="D88" s="119"/>
      <c r="E88" s="115">
        <f>VLOOKUP(CONCATENATE(E$52,"_Qu_","CH"),fpre_reg_dat!$A$2:$CV$4224,CH!$B88,0)</f>
        <v>129.44953886262505</v>
      </c>
      <c r="F88" s="120"/>
      <c r="G88" s="120">
        <f>VLOOKUP(CONCATENATE(G$52,"_Qu_","CH"),fpre_reg_dat!$A$2:$CV$4224,CH!$B88,0)</f>
        <v>136.23046777435806</v>
      </c>
      <c r="H88" s="120"/>
      <c r="I88" s="120">
        <f>VLOOKUP(CONCATENATE(I$52,"_Qu_","CH"),fpre_reg_dat!$A$2:$CV$4224,CH!$B88,0)</f>
        <v>154.92105290583623</v>
      </c>
      <c r="J88" s="120"/>
      <c r="K88" s="120">
        <f>VLOOKUP(CONCATENATE(K$52,"_Qu_","CH"),fpre_reg_dat!$A$2:$CV$4224,CH!$B88,0)</f>
        <v>144.65780826732524</v>
      </c>
      <c r="L88" s="104">
        <f t="shared" si="5"/>
        <v>36</v>
      </c>
      <c r="M88" s="118">
        <v>2016</v>
      </c>
      <c r="N88" s="119"/>
      <c r="O88" s="115">
        <f>VLOOKUP(CONCATENATE(E$52,"_Ja_","CH"),fpre_reg_dat!$A$2:$CV$4224,CH!$L88,0)</f>
        <v>207.96921848669783</v>
      </c>
      <c r="P88" s="120"/>
      <c r="Q88" s="120">
        <f>VLOOKUP(CONCATENATE(G$52,"_Ja_","CH"),fpre_reg_dat!$A$2:$CV$4224,CH!$L88,0)</f>
        <v>238.01117572778608</v>
      </c>
      <c r="R88" s="120"/>
      <c r="S88" s="120">
        <f>VLOOKUP(CONCATENATE(I$52,"_Ja_","CH"),fpre_reg_dat!$A$2:$CV$4224,CH!$L88,0)</f>
        <v>238.20194119416163</v>
      </c>
      <c r="T88" s="120"/>
      <c r="U88" s="120">
        <f>VLOOKUP(CONCATENATE(K$52,"_Ja_","CH"),fpre_reg_dat!$A$2:$CV$4224,CH!$L88,0)</f>
        <v>234.07720075629445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">
      <c r="A89" s="99"/>
      <c r="B89" s="105">
        <f t="shared" si="4"/>
        <v>37</v>
      </c>
      <c r="C89" s="118" t="s">
        <v>48</v>
      </c>
      <c r="D89" s="119"/>
      <c r="E89" s="115">
        <f>VLOOKUP(CONCATENATE(E$52,"_Qu_","CH"),fpre_reg_dat!$A$2:$CV$4224,CH!$B89,0)</f>
        <v>132.27695001583658</v>
      </c>
      <c r="F89" s="120"/>
      <c r="G89" s="120">
        <f>VLOOKUP(CONCATENATE(G$52,"_Qu_","CH"),fpre_reg_dat!$A$2:$CV$4224,CH!$B89,0)</f>
        <v>138.98996004903671</v>
      </c>
      <c r="H89" s="120"/>
      <c r="I89" s="120">
        <f>VLOOKUP(CONCATENATE(I$52,"_Qu_","CH"),fpre_reg_dat!$A$2:$CV$4224,CH!$B89,0)</f>
        <v>156.6023729664158</v>
      </c>
      <c r="J89" s="120"/>
      <c r="K89" s="120">
        <f>VLOOKUP(CONCATENATE(K$52,"_Qu_","CH"),fpre_reg_dat!$A$2:$CV$4224,CH!$B89,0)</f>
        <v>146.89142735632902</v>
      </c>
      <c r="L89" s="104">
        <f t="shared" si="5"/>
        <v>37</v>
      </c>
      <c r="M89" s="118">
        <v>2017</v>
      </c>
      <c r="N89" s="119"/>
      <c r="O89" s="115">
        <f>VLOOKUP(CONCATENATE(E$52,"_Ja_","CH"),fpre_reg_dat!$A$2:$CV$4224,CH!$L89,0)</f>
        <v>205.86432776871965</v>
      </c>
      <c r="P89" s="120"/>
      <c r="Q89" s="120">
        <f>VLOOKUP(CONCATENATE(G$52,"_Ja_","CH"),fpre_reg_dat!$A$2:$CV$4224,CH!$L89,0)</f>
        <v>228.43754210200095</v>
      </c>
      <c r="R89" s="120"/>
      <c r="S89" s="120">
        <f>VLOOKUP(CONCATENATE(I$52,"_Ja_","CH"),fpre_reg_dat!$A$2:$CV$4224,CH!$L89,0)</f>
        <v>225.95706420580237</v>
      </c>
      <c r="T89" s="120"/>
      <c r="U89" s="120">
        <f>VLOOKUP(CONCATENATE(K$52,"_Ja_","CH"),fpre_reg_dat!$A$2:$CV$4224,CH!$L89,0)</f>
        <v>224.17266588883771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">
      <c r="A90" s="99"/>
      <c r="B90" s="105">
        <f t="shared" si="4"/>
        <v>38</v>
      </c>
      <c r="C90" s="118" t="s">
        <v>49</v>
      </c>
      <c r="D90" s="119"/>
      <c r="E90" s="115">
        <f>VLOOKUP(CONCATENATE(E$52,"_Qu_","CH"),fpre_reg_dat!$A$2:$CV$4224,CH!$B90,0)</f>
        <v>135.88106195885638</v>
      </c>
      <c r="F90" s="120"/>
      <c r="G90" s="120">
        <f>VLOOKUP(CONCATENATE(G$52,"_Qu_","CH"),fpre_reg_dat!$A$2:$CV$4224,CH!$B90,0)</f>
        <v>141.26591946551508</v>
      </c>
      <c r="H90" s="120"/>
      <c r="I90" s="120">
        <f>VLOOKUP(CONCATENATE(I$52,"_Qu_","CH"),fpre_reg_dat!$A$2:$CV$4224,CH!$B90,0)</f>
        <v>158.7601797309739</v>
      </c>
      <c r="J90" s="120"/>
      <c r="K90" s="120">
        <f>VLOOKUP(CONCATENATE(K$52,"_Qu_","CH"),fpre_reg_dat!$A$2:$CV$4224,CH!$B90,0)</f>
        <v>149.27212711416456</v>
      </c>
      <c r="L90" s="104">
        <f t="shared" si="5"/>
        <v>38</v>
      </c>
      <c r="M90" s="118">
        <v>2018</v>
      </c>
      <c r="N90" s="119"/>
      <c r="O90" s="115">
        <f>VLOOKUP(CONCATENATE(E$52,"_Ja_","CH"),fpre_reg_dat!$A$2:$CV$4224,CH!$L90,0)</f>
        <v>215.07265637625133</v>
      </c>
      <c r="P90" s="120"/>
      <c r="Q90" s="120">
        <f>VLOOKUP(CONCATENATE(G$52,"_Ja_","CH"),fpre_reg_dat!$A$2:$CV$4224,CH!$L90,0)</f>
        <v>244.64283922175088</v>
      </c>
      <c r="R90" s="120"/>
      <c r="S90" s="120">
        <f>VLOOKUP(CONCATENATE(I$52,"_Ja_","CH"),fpre_reg_dat!$A$2:$CV$4224,CH!$L90,0)</f>
        <v>209.85680183554524</v>
      </c>
      <c r="T90" s="120"/>
      <c r="U90" s="120">
        <f>VLOOKUP(CONCATENATE(K$52,"_Ja_","CH"),fpre_reg_dat!$A$2:$CV$4224,CH!$L90,0)</f>
        <v>223.39337916267104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">
      <c r="B91" s="106">
        <f t="shared" si="4"/>
        <v>39</v>
      </c>
      <c r="C91" s="118" t="s">
        <v>50</v>
      </c>
      <c r="D91" s="119"/>
      <c r="E91" s="115">
        <f>VLOOKUP(CONCATENATE(E$52,"_Qu_","CH"),fpre_reg_dat!$A$2:$CV$4224,CH!$B91,0)</f>
        <v>138.65240325005402</v>
      </c>
      <c r="F91" s="120"/>
      <c r="G91" s="120">
        <f>VLOOKUP(CONCATENATE(G$52,"_Qu_","CH"),fpre_reg_dat!$A$2:$CV$4224,CH!$B91,0)</f>
        <v>141.9621080770728</v>
      </c>
      <c r="H91" s="120"/>
      <c r="I91" s="120">
        <f>VLOOKUP(CONCATENATE(I$52,"_Qu_","CH"),fpre_reg_dat!$A$2:$CV$4224,CH!$B91,0)</f>
        <v>161.57912078926276</v>
      </c>
      <c r="J91" s="120"/>
      <c r="K91" s="120">
        <f>VLOOKUP(CONCATENATE(K$52,"_Qu_","CH"),fpre_reg_dat!$A$2:$CV$4224,CH!$B91,0)</f>
        <v>151.27523792321801</v>
      </c>
      <c r="L91" s="104">
        <f t="shared" si="5"/>
        <v>39</v>
      </c>
      <c r="M91" s="118">
        <v>2019</v>
      </c>
      <c r="N91" s="119"/>
      <c r="O91" s="115">
        <f>VLOOKUP(CONCATENATE(E$52,"_Ja_","CH"),fpre_reg_dat!$A$2:$CV$4224,CH!$L91,0)</f>
        <v>220.0915523078267</v>
      </c>
      <c r="P91" s="120"/>
      <c r="Q91" s="120">
        <f>VLOOKUP(CONCATENATE(G$52,"_Ja_","CH"),fpre_reg_dat!$A$2:$CV$4224,CH!$L91,0)</f>
        <v>250.78480350809519</v>
      </c>
      <c r="R91" s="120"/>
      <c r="S91" s="120">
        <f>VLOOKUP(CONCATENATE(I$52,"_Ja_","CH"),fpre_reg_dat!$A$2:$CV$4224,CH!$L91,0)</f>
        <v>231.80474768298973</v>
      </c>
      <c r="T91" s="120"/>
      <c r="U91" s="120">
        <f>VLOOKUP(CONCATENATE(K$52,"_Ja_","CH"),fpre_reg_dat!$A$2:$CV$4224,CH!$L91,0)</f>
        <v>237.23802607706568</v>
      </c>
    </row>
    <row r="92" spans="1:104" ht="15" customHeight="1" x14ac:dyDescent="0.2">
      <c r="B92" s="106">
        <f t="shared" si="4"/>
        <v>40</v>
      </c>
      <c r="C92" s="118" t="s">
        <v>51</v>
      </c>
      <c r="D92" s="119"/>
      <c r="E92" s="115">
        <f>VLOOKUP(CONCATENATE(E$52,"_Qu_","CH"),fpre_reg_dat!$A$2:$CV$4224,CH!$B92,0)</f>
        <v>140.62167347920956</v>
      </c>
      <c r="F92" s="120"/>
      <c r="G92" s="120">
        <f>VLOOKUP(CONCATENATE(G$52,"_Qu_","CH"),fpre_reg_dat!$A$2:$CV$4224,CH!$B92,0)</f>
        <v>143.04230163981208</v>
      </c>
      <c r="H92" s="120"/>
      <c r="I92" s="120">
        <f>VLOOKUP(CONCATENATE(I$52,"_Qu_","CH"),fpre_reg_dat!$A$2:$CV$4224,CH!$B92,0)</f>
        <v>163.24507553581557</v>
      </c>
      <c r="J92" s="120"/>
      <c r="K92" s="120">
        <f>VLOOKUP(CONCATENATE(K$52,"_Qu_","CH"),fpre_reg_dat!$A$2:$CV$4224,CH!$B92,0)</f>
        <v>152.75497363111359</v>
      </c>
      <c r="L92" s="10"/>
      <c r="M92" s="118"/>
      <c r="N92" s="119"/>
      <c r="O92" s="115"/>
      <c r="P92" s="120"/>
      <c r="Q92" s="120"/>
      <c r="R92" s="120"/>
      <c r="S92" s="120"/>
      <c r="T92" s="120"/>
      <c r="U92" s="120"/>
    </row>
    <row r="93" spans="1:104" ht="15" customHeight="1" x14ac:dyDescent="0.2">
      <c r="B93" s="106">
        <f t="shared" si="4"/>
        <v>41</v>
      </c>
      <c r="C93" s="118" t="s">
        <v>52</v>
      </c>
      <c r="D93" s="119"/>
      <c r="E93" s="115">
        <f>VLOOKUP(CONCATENATE(E$52,"_Qu_","CH"),fpre_reg_dat!$A$2:$CV$4224,CH!$B93,0)</f>
        <v>142.01234705897161</v>
      </c>
      <c r="F93" s="120"/>
      <c r="G93" s="120">
        <f>VLOOKUP(CONCATENATE(G$52,"_Qu_","CH"),fpre_reg_dat!$A$2:$CV$4224,CH!$B93,0)</f>
        <v>144.22043103794132</v>
      </c>
      <c r="H93" s="120"/>
      <c r="I93" s="120">
        <f>VLOOKUP(CONCATENATE(I$52,"_Qu_","CH"),fpre_reg_dat!$A$2:$CV$4224,CH!$B93,0)</f>
        <v>164.63656742370981</v>
      </c>
      <c r="J93" s="120"/>
      <c r="K93" s="120">
        <f>VLOOKUP(CONCATENATE(K$52,"_Qu_","CH"),fpre_reg_dat!$A$2:$CV$4224,CH!$B93,0)</f>
        <v>154.06495222491841</v>
      </c>
      <c r="L93" s="10"/>
      <c r="M93" s="119" t="str">
        <f>M90&amp;" - "&amp;M91</f>
        <v>2018 - 2019</v>
      </c>
      <c r="N93" s="119"/>
      <c r="O93" s="114">
        <f>O91/O90-1</f>
        <v>2.3335815980229713E-2</v>
      </c>
      <c r="P93" s="120"/>
      <c r="Q93" s="114">
        <f>Q91/Q90-1</f>
        <v>2.5105841257740957E-2</v>
      </c>
      <c r="R93" s="120"/>
      <c r="S93" s="114">
        <f>S91/S90-1</f>
        <v>0.10458534417504395</v>
      </c>
      <c r="T93" s="120"/>
      <c r="U93" s="114">
        <f>U91/U90-1</f>
        <v>6.1974293805338032E-2</v>
      </c>
    </row>
    <row r="94" spans="1:104" ht="15" customHeight="1" x14ac:dyDescent="0.2">
      <c r="B94" s="106">
        <f t="shared" si="4"/>
        <v>42</v>
      </c>
      <c r="C94" s="118" t="s">
        <v>53</v>
      </c>
      <c r="D94" s="119"/>
      <c r="E94" s="115">
        <f>VLOOKUP(CONCATENATE(E$52,"_Qu_","CH"),fpre_reg_dat!$A$2:$CV$4224,CH!$B94,0)</f>
        <v>142.07804334442466</v>
      </c>
      <c r="F94" s="120"/>
      <c r="G94" s="120">
        <f>VLOOKUP(CONCATENATE(G$52,"_Qu_","CH"),fpre_reg_dat!$A$2:$CV$4224,CH!$B94,0)</f>
        <v>145.49830724491991</v>
      </c>
      <c r="H94" s="120"/>
      <c r="I94" s="120">
        <f>VLOOKUP(CONCATENATE(I$52,"_Qu_","CH"),fpre_reg_dat!$A$2:$CV$4224,CH!$B94,0)</f>
        <v>164.45358998671298</v>
      </c>
      <c r="J94" s="120"/>
      <c r="K94" s="120">
        <f>VLOOKUP(CONCATENATE(K$52,"_Qu_","CH"),fpre_reg_dat!$A$2:$CV$4224,CH!$B94,0)</f>
        <v>154.46996455338621</v>
      </c>
      <c r="L94" s="10"/>
      <c r="M94" s="119" t="str">
        <f>M86&amp;" - "&amp;M91</f>
        <v>2014 - 2019</v>
      </c>
      <c r="N94" s="119"/>
      <c r="O94" s="114">
        <f>O91/O86-1</f>
        <v>0.12950396105905759</v>
      </c>
      <c r="P94" s="120"/>
      <c r="Q94" s="114">
        <f>Q91/Q86-1</f>
        <v>6.1221648659125938E-2</v>
      </c>
      <c r="R94" s="120"/>
      <c r="S94" s="114">
        <f>S91/S86-1</f>
        <v>-6.9239413216243828E-2</v>
      </c>
      <c r="T94" s="120"/>
      <c r="U94" s="114">
        <f>U91/U86-1</f>
        <v>6.1281553480241335E-4</v>
      </c>
    </row>
    <row r="95" spans="1:104" ht="15" customHeight="1" x14ac:dyDescent="0.2">
      <c r="B95" s="106">
        <f t="shared" si="4"/>
        <v>43</v>
      </c>
      <c r="C95" s="118" t="s">
        <v>54</v>
      </c>
      <c r="D95" s="119"/>
      <c r="E95" s="115">
        <f>VLOOKUP(CONCATENATE(E$52,"_Qu_","CH"),fpre_reg_dat!$A$2:$CV$4224,CH!$B95,0)</f>
        <v>141.98603708931827</v>
      </c>
      <c r="F95" s="120"/>
      <c r="G95" s="120">
        <f>VLOOKUP(CONCATENATE(G$52,"_Qu_","CH"),fpre_reg_dat!$A$2:$CV$4224,CH!$B95,0)</f>
        <v>146.97651169114363</v>
      </c>
      <c r="H95" s="120"/>
      <c r="I95" s="120">
        <f>VLOOKUP(CONCATENATE(I$52,"_Qu_","CH"),fpre_reg_dat!$A$2:$CV$4224,CH!$B95,0)</f>
        <v>164.55344099340027</v>
      </c>
      <c r="J95" s="120"/>
      <c r="K95" s="120">
        <f>VLOOKUP(CONCATENATE(K$52,"_Qu_","CH"),fpre_reg_dat!$A$2:$CV$4224,CH!$B95,0)</f>
        <v>155.07216662930469</v>
      </c>
      <c r="L95" s="10"/>
      <c r="M95" s="223" t="str">
        <f>te!A11</f>
        <v>Source: Indices prix de transaction Fahrländer Partner.</v>
      </c>
      <c r="N95" s="223"/>
      <c r="O95" s="223"/>
      <c r="P95" s="223"/>
      <c r="Q95" s="223"/>
      <c r="R95" s="223"/>
      <c r="S95" s="223"/>
      <c r="T95" s="223"/>
      <c r="U95" s="223"/>
    </row>
    <row r="96" spans="1:104" ht="15" customHeight="1" x14ac:dyDescent="0.2">
      <c r="B96" s="106">
        <f t="shared" si="4"/>
        <v>44</v>
      </c>
      <c r="C96" s="118" t="s">
        <v>55</v>
      </c>
      <c r="D96" s="119"/>
      <c r="E96" s="115">
        <f>VLOOKUP(CONCATENATE(E$52,"_Qu_","CH"),fpre_reg_dat!$A$2:$CV$4224,CH!$B96,0)</f>
        <v>143.81110247818242</v>
      </c>
      <c r="F96" s="120"/>
      <c r="G96" s="120">
        <f>VLOOKUP(CONCATENATE(G$52,"_Qu_","CH"),fpre_reg_dat!$A$2:$CV$4224,CH!$B96,0)</f>
        <v>151.32988152519701</v>
      </c>
      <c r="H96" s="120"/>
      <c r="I96" s="120">
        <f>VLOOKUP(CONCATENATE(I$52,"_Qu_","CH"),fpre_reg_dat!$A$2:$CV$4224,CH!$B96,0)</f>
        <v>167.79689911381988</v>
      </c>
      <c r="J96" s="120"/>
      <c r="K96" s="120">
        <f>VLOOKUP(CONCATENATE(K$52,"_Qu_","CH"),fpre_reg_dat!$A$2:$CV$4224,CH!$B96,0)</f>
        <v>158.56475564930403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</row>
    <row r="97" spans="2:22" ht="15" customHeight="1" x14ac:dyDescent="0.2">
      <c r="B97" s="106">
        <f t="shared" si="4"/>
        <v>45</v>
      </c>
      <c r="C97" s="118" t="s">
        <v>68</v>
      </c>
      <c r="D97" s="119"/>
      <c r="E97" s="115">
        <f>VLOOKUP(CONCATENATE(E$52,"_Qu_","CH"),fpre_reg_dat!$A$2:$CV$4224,CH!$B97,0)</f>
        <v>147.99551536361568</v>
      </c>
      <c r="F97" s="120"/>
      <c r="G97" s="120">
        <f>VLOOKUP(CONCATENATE(G$52,"_Qu_","CH"),fpre_reg_dat!$A$2:$CV$4224,CH!$B97,0)</f>
        <v>158.70877349732038</v>
      </c>
      <c r="H97" s="120"/>
      <c r="I97" s="120">
        <f>VLOOKUP(CONCATENATE(I$52,"_Qu_","CH"),fpre_reg_dat!$A$2:$CV$4224,CH!$B97,0)</f>
        <v>175.7542698826602</v>
      </c>
      <c r="J97" s="120"/>
      <c r="K97" s="120">
        <f>VLOOKUP(CONCATENATE(K$52,"_Qu_","CH"),fpre_reg_dat!$A$2:$CV$4224,CH!$B97,0)</f>
        <v>165.83754696785982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2:22" ht="15" customHeight="1" x14ac:dyDescent="0.2">
      <c r="B98" s="106">
        <f t="shared" si="4"/>
        <v>46</v>
      </c>
      <c r="C98" s="118" t="s">
        <v>69</v>
      </c>
      <c r="D98" s="119"/>
      <c r="E98" s="115">
        <f>VLOOKUP(CONCATENATE(E$52,"_Qu_","CH"),fpre_reg_dat!$A$2:$CV$4224,CH!$B98,0)</f>
        <v>148.64924931461243</v>
      </c>
      <c r="F98" s="120"/>
      <c r="G98" s="120">
        <f>VLOOKUP(CONCATENATE(G$52,"_Qu_","CH"),fpre_reg_dat!$A$2:$CV$4224,CH!$B98,0)</f>
        <v>160.52746488256912</v>
      </c>
      <c r="H98" s="120"/>
      <c r="I98" s="120">
        <f>VLOOKUP(CONCATENATE(I$52,"_Qu_","CH"),fpre_reg_dat!$A$2:$CV$4224,CH!$B98,0)</f>
        <v>179.76089479757974</v>
      </c>
      <c r="J98" s="120"/>
      <c r="K98" s="120">
        <f>VLOOKUP(CONCATENATE(K$52,"_Qu_","CH"),fpre_reg_dat!$A$2:$CV$4224,CH!$B98,0)</f>
        <v>168.59711629301179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">
      <c r="B99" s="106">
        <f t="shared" si="4"/>
        <v>47</v>
      </c>
      <c r="C99" s="118" t="s">
        <v>70</v>
      </c>
      <c r="D99" s="119"/>
      <c r="E99" s="115">
        <f>VLOOKUP(CONCATENATE(E$52,"_Qu_","CH"),fpre_reg_dat!$A$2:$CV$4224,CH!$B99,0)</f>
        <v>158.90226069397502</v>
      </c>
      <c r="F99" s="120"/>
      <c r="G99" s="120">
        <f>VLOOKUP(CONCATENATE(G$52,"_Qu_","CH"),fpre_reg_dat!$A$2:$CV$4224,CH!$B99,0)</f>
        <v>170.76948441231372</v>
      </c>
      <c r="H99" s="120"/>
      <c r="I99" s="120">
        <f>VLOOKUP(CONCATENATE(I$52,"_Qu_","CH"),fpre_reg_dat!$A$2:$CV$4224,CH!$B99,0)</f>
        <v>179.76524989231194</v>
      </c>
      <c r="J99" s="120"/>
      <c r="K99" s="120">
        <f>VLOOKUP(CONCATENATE(K$52,"_Qu_","CH"),fpre_reg_dat!$A$2:$CV$4224,CH!$B99,0)</f>
        <v>173.76783044957028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">
      <c r="B100" s="106">
        <f t="shared" si="4"/>
        <v>48</v>
      </c>
      <c r="C100" s="118" t="s">
        <v>71</v>
      </c>
      <c r="D100" s="119"/>
      <c r="E100" s="115">
        <f>VLOOKUP(CONCATENATE(E$52,"_Qu_","CH"),fpre_reg_dat!$A$2:$CV$4224,CH!$B100,0)</f>
        <v>155.35073170755896</v>
      </c>
      <c r="F100" s="120"/>
      <c r="G100" s="120">
        <f>VLOOKUP(CONCATENATE(G$52,"_Qu_","CH"),fpre_reg_dat!$A$2:$CV$4224,CH!$B100,0)</f>
        <v>167.03631625138033</v>
      </c>
      <c r="H100" s="120"/>
      <c r="I100" s="120">
        <f>VLOOKUP(CONCATENATE(I$52,"_Qu_","CH"),fpre_reg_dat!$A$2:$CV$4224,CH!$B100,0)</f>
        <v>177.72384187166745</v>
      </c>
      <c r="J100" s="120"/>
      <c r="K100" s="120">
        <f>VLOOKUP(CONCATENATE(K$52,"_Qu_","CH"),fpre_reg_dat!$A$2:$CV$4224,CH!$B100,0)</f>
        <v>170.89524273386317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">
      <c r="B101" s="106">
        <f t="shared" si="4"/>
        <v>49</v>
      </c>
      <c r="C101" s="118" t="s">
        <v>74</v>
      </c>
      <c r="D101" s="119"/>
      <c r="E101" s="115">
        <f>VLOOKUP(CONCATENATE(E$52,"_Qu_","CH"),fpre_reg_dat!$A$2:$CV$4224,CH!$B101,0)</f>
        <v>156.53406729522683</v>
      </c>
      <c r="F101" s="120"/>
      <c r="G101" s="120">
        <f>VLOOKUP(CONCATENATE(G$52,"_Qu_","CH"),fpre_reg_dat!$A$2:$CV$4224,CH!$B101,0)</f>
        <v>168.36706433412215</v>
      </c>
      <c r="H101" s="120"/>
      <c r="I101" s="120">
        <f>VLOOKUP(CONCATENATE(I$52,"_Qu_","CH"),fpre_reg_dat!$A$2:$CV$4224,CH!$B101,0)</f>
        <v>179.29631116717923</v>
      </c>
      <c r="J101" s="120"/>
      <c r="K101" s="120">
        <f>VLOOKUP(CONCATENATE(K$52,"_Qu_","CH"),fpre_reg_dat!$A$2:$CV$4224,CH!$B101,0)</f>
        <v>172.3276382063116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">
      <c r="B102" s="106">
        <f t="shared" si="4"/>
        <v>50</v>
      </c>
      <c r="C102" s="118" t="s">
        <v>217</v>
      </c>
      <c r="D102" s="119"/>
      <c r="E102" s="115">
        <f>VLOOKUP(CONCATENATE(E$52,"_Qu_","CH"),fpre_reg_dat!$A$2:$CV$4224,CH!$B102,0)</f>
        <v>158.07127033199234</v>
      </c>
      <c r="F102" s="120"/>
      <c r="G102" s="120">
        <f>VLOOKUP(CONCATENATE(G$52,"_Qu_","CH"),fpre_reg_dat!$A$2:$CV$4224,CH!$B102,0)</f>
        <v>170.94894396706567</v>
      </c>
      <c r="H102" s="120"/>
      <c r="I102" s="120">
        <f>VLOOKUP(CONCATENATE(I$52,"_Qu_","CH"),fpre_reg_dat!$A$2:$CV$4224,CH!$B102,0)</f>
        <v>181.56757365653039</v>
      </c>
      <c r="J102" s="120"/>
      <c r="K102" s="120">
        <f>VLOOKUP(CONCATENATE(K$52,"_Qu_","CH"),fpre_reg_dat!$A$2:$CV$4224,CH!$B102,0)</f>
        <v>174.62717718126572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">
      <c r="B103" s="106">
        <f t="shared" si="4"/>
        <v>51</v>
      </c>
      <c r="C103" s="118" t="s">
        <v>487</v>
      </c>
      <c r="D103" s="119"/>
      <c r="E103" s="115">
        <f>VLOOKUP(CONCATENATE(E$52,"_Qu_","CH"),fpre_reg_dat!$A$2:$CV$4224,CH!$B103,0)</f>
        <v>159.50696033872336</v>
      </c>
      <c r="F103" s="120"/>
      <c r="G103" s="120">
        <f>VLOOKUP(CONCATENATE(G$52,"_Qu_","CH"),fpre_reg_dat!$A$2:$CV$4224,CH!$B103,0)</f>
        <v>174.20216877459492</v>
      </c>
      <c r="H103" s="120"/>
      <c r="I103" s="120">
        <f>VLOOKUP(CONCATENATE(I$52,"_Qu_","CH"),fpre_reg_dat!$A$2:$CV$4224,CH!$B103,0)</f>
        <v>188.44077615684444</v>
      </c>
      <c r="J103" s="120"/>
      <c r="K103" s="120">
        <f>VLOOKUP(CONCATENATE(K$52,"_Qu_","CH"),fpre_reg_dat!$A$2:$CV$4224,CH!$B103,0)</f>
        <v>179.45061478458865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">
      <c r="B104" s="106">
        <f t="shared" si="4"/>
        <v>52</v>
      </c>
      <c r="C104" s="118" t="s">
        <v>488</v>
      </c>
      <c r="D104" s="119"/>
      <c r="E104" s="115">
        <f>VLOOKUP(CONCATENATE(E$52,"_Qu_","CH"),fpre_reg_dat!$A$2:$CV$4224,CH!$B104,0)</f>
        <v>159.41493029151368</v>
      </c>
      <c r="F104" s="120"/>
      <c r="G104" s="120">
        <f>VLOOKUP(CONCATENATE(G$52,"_Qu_","CH"),fpre_reg_dat!$A$2:$CV$4224,CH!$B104,0)</f>
        <v>172.88282415835297</v>
      </c>
      <c r="H104" s="120"/>
      <c r="I104" s="120">
        <f>VLOOKUP(CONCATENATE(I$52,"_Qu_","CH"),fpre_reg_dat!$A$2:$CV$4224,CH!$B104,0)</f>
        <v>193.80410026306086</v>
      </c>
      <c r="J104" s="120"/>
      <c r="K104" s="120">
        <f>VLOOKUP(CONCATENATE(K$52,"_Qu_","CH"),fpre_reg_dat!$A$2:$CV$4224,CH!$B104,0)</f>
        <v>181.59335000788403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">
      <c r="B105" s="106">
        <f t="shared" si="4"/>
        <v>53</v>
      </c>
      <c r="C105" s="118" t="s">
        <v>494</v>
      </c>
      <c r="D105" s="119"/>
      <c r="E105" s="115">
        <f>VLOOKUP(CONCATENATE(E$52,"_Qu_","CH"),fpre_reg_dat!$A$2:$CV$4224,CH!$B105,0)</f>
        <v>163.25670537677107</v>
      </c>
      <c r="F105" s="120"/>
      <c r="G105" s="120">
        <f>VLOOKUP(CONCATENATE(G$52,"_Qu_","CH"),fpre_reg_dat!$A$2:$CV$4224,CH!$B105,0)</f>
        <v>175.84186552682974</v>
      </c>
      <c r="H105" s="120"/>
      <c r="I105" s="120">
        <f>VLOOKUP(CONCATENATE(I$52,"_Qu_","CH"),fpre_reg_dat!$A$2:$CV$4224,CH!$B105,0)</f>
        <v>197.58561670326202</v>
      </c>
      <c r="J105" s="120"/>
      <c r="K105" s="120">
        <f>VLOOKUP(CONCATENATE(K$52,"_Qu_","CH"),fpre_reg_dat!$A$2:$CV$4224,CH!$B105,0)</f>
        <v>185.06844299631172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">
      <c r="B106" s="106">
        <f t="shared" si="4"/>
        <v>54</v>
      </c>
      <c r="C106" s="118" t="s">
        <v>511</v>
      </c>
      <c r="D106" s="119"/>
      <c r="E106" s="115">
        <f>VLOOKUP(CONCATENATE(E$52,"_Qu_","CH"),fpre_reg_dat!$A$2:$CV$4224,CH!$B106,0)</f>
        <v>165.76329878933399</v>
      </c>
      <c r="F106" s="120"/>
      <c r="G106" s="120">
        <f>VLOOKUP(CONCATENATE(G$52,"_Qu_","CH"),fpre_reg_dat!$A$2:$CV$4224,CH!$B106,0)</f>
        <v>179.35014311937999</v>
      </c>
      <c r="H106" s="120"/>
      <c r="I106" s="120">
        <f>VLOOKUP(CONCATENATE(I$52,"_Qu_","CH"),fpre_reg_dat!$A$2:$CV$4224,CH!$B106,0)</f>
        <v>199.82430991057581</v>
      </c>
      <c r="J106" s="120"/>
      <c r="K106" s="120">
        <f>VLOOKUP(CONCATENATE(K$52,"_Qu_","CH"),fpre_reg_dat!$A$2:$CV$4224,CH!$B106,0)</f>
        <v>187.82450710254633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">
      <c r="B107" s="106">
        <f t="shared" si="4"/>
        <v>55</v>
      </c>
      <c r="C107" s="118" t="s">
        <v>518</v>
      </c>
      <c r="D107" s="119"/>
      <c r="E107" s="115">
        <f>VLOOKUP(CONCATENATE(E$52,"_Qu_","CH"),fpre_reg_dat!$A$2:$CV$4224,CH!$B107,0)</f>
        <v>167.05384125408955</v>
      </c>
      <c r="F107" s="120"/>
      <c r="G107" s="120">
        <f>VLOOKUP(CONCATENATE(G$52,"_Qu_","CH"),fpre_reg_dat!$A$2:$CV$4224,CH!$B107,0)</f>
        <v>183.93053711230633</v>
      </c>
      <c r="H107" s="120"/>
      <c r="I107" s="120">
        <f>VLOOKUP(CONCATENATE(I$52,"_Qu_","CH"),fpre_reg_dat!$A$2:$CV$4224,CH!$B107,0)</f>
        <v>197.86825061657535</v>
      </c>
      <c r="J107" s="120"/>
      <c r="K107" s="120">
        <f>VLOOKUP(CONCATENATE(K$52,"_Qu_","CH"),fpre_reg_dat!$A$2:$CV$4224,CH!$B107,0)</f>
        <v>188.76170013219624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">
      <c r="B108" s="106">
        <f t="shared" si="4"/>
        <v>56</v>
      </c>
      <c r="C108" s="118" t="s">
        <v>519</v>
      </c>
      <c r="D108" s="119"/>
      <c r="E108" s="115">
        <f>VLOOKUP(CONCATENATE(E$52,"_Qu_","CH"),fpre_reg_dat!$A$2:$CV$4224,CH!$B108,0)</f>
        <v>168.94757944473591</v>
      </c>
      <c r="F108" s="120"/>
      <c r="G108" s="120">
        <f>VLOOKUP(CONCATENATE(G$52,"_Qu_","CH"),fpre_reg_dat!$A$2:$CV$4224,CH!$B108,0)</f>
        <v>188.76051504890754</v>
      </c>
      <c r="H108" s="120"/>
      <c r="I108" s="120">
        <f>VLOOKUP(CONCATENATE(I$52,"_Qu_","CH"),fpre_reg_dat!$A$2:$CV$4224,CH!$B108,0)</f>
        <v>198.43851533566405</v>
      </c>
      <c r="J108" s="120"/>
      <c r="K108" s="120">
        <f>VLOOKUP(CONCATENATE(K$52,"_Qu_","CH"),fpre_reg_dat!$A$2:$CV$4224,CH!$B108,0)</f>
        <v>191.12005144930419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">
      <c r="B109" s="106">
        <f t="shared" si="4"/>
        <v>57</v>
      </c>
      <c r="C109" s="118" t="s">
        <v>520</v>
      </c>
      <c r="D109" s="119"/>
      <c r="E109" s="115">
        <f>VLOOKUP(CONCATENATE(E$52,"_Qu_","CH"),fpre_reg_dat!$A$2:$CV$4224,CH!$B109,0)</f>
        <v>181.93399085237303</v>
      </c>
      <c r="F109" s="120"/>
      <c r="G109" s="120">
        <f>VLOOKUP(CONCATENATE(G$52,"_Qu_","CH"),fpre_reg_dat!$A$2:$CV$4224,CH!$B109,0)</f>
        <v>199.16808558084966</v>
      </c>
      <c r="H109" s="120"/>
      <c r="I109" s="120">
        <f>VLOOKUP(CONCATENATE(I$52,"_Qu_","CH"),fpre_reg_dat!$A$2:$CV$4224,CH!$B109,0)</f>
        <v>210.64082341807202</v>
      </c>
      <c r="J109" s="120"/>
      <c r="K109" s="120">
        <f>VLOOKUP(CONCATENATE(K$52,"_Qu_","CH"),fpre_reg_dat!$A$2:$CV$4224,CH!$B109,0)</f>
        <v>202.73393988094375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">
      <c r="B110" s="106">
        <f t="shared" si="4"/>
        <v>58</v>
      </c>
      <c r="C110" s="118" t="s">
        <v>521</v>
      </c>
      <c r="D110" s="119"/>
      <c r="E110" s="115">
        <f>VLOOKUP(CONCATENATE(E$52,"_Qu_","CH"),fpre_reg_dat!$A$2:$CV$4224,CH!$B110,0)</f>
        <v>185.69284535533964</v>
      </c>
      <c r="F110" s="120"/>
      <c r="G110" s="120">
        <f>VLOOKUP(CONCATENATE(G$52,"_Qu_","CH"),fpre_reg_dat!$A$2:$CV$4224,CH!$B110,0)</f>
        <v>201.86406683529623</v>
      </c>
      <c r="H110" s="120"/>
      <c r="I110" s="120">
        <f>VLOOKUP(CONCATENATE(I$52,"_Qu_","CH"),fpre_reg_dat!$A$2:$CV$4224,CH!$B110,0)</f>
        <v>216.04428410166872</v>
      </c>
      <c r="J110" s="120"/>
      <c r="K110" s="120">
        <f>VLOOKUP(CONCATENATE(K$52,"_Qu_","CH"),fpre_reg_dat!$A$2:$CV$4224,CH!$B110,0)</f>
        <v>206.87686266255562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">
      <c r="B111" s="106">
        <f t="shared" si="4"/>
        <v>59</v>
      </c>
      <c r="C111" s="118" t="s">
        <v>522</v>
      </c>
      <c r="D111" s="119"/>
      <c r="E111" s="115">
        <f>VLOOKUP(CONCATENATE(E$52,"_Qu_","CH"),fpre_reg_dat!$A$2:$CV$4224,CH!$B111,0)</f>
        <v>184.4646221286429</v>
      </c>
      <c r="F111" s="120"/>
      <c r="G111" s="120">
        <f>VLOOKUP(CONCATENATE(G$52,"_Qu_","CH"),fpre_reg_dat!$A$2:$CV$4224,CH!$B111,0)</f>
        <v>199.33741751567459</v>
      </c>
      <c r="H111" s="120"/>
      <c r="I111" s="120">
        <f>VLOOKUP(CONCATENATE(I$52,"_Qu_","CH"),fpre_reg_dat!$A$2:$CV$4224,CH!$B111,0)</f>
        <v>222.42460163340971</v>
      </c>
      <c r="J111" s="120"/>
      <c r="K111" s="120">
        <f>VLOOKUP(CONCATENATE(K$52,"_Qu_","CH"),fpre_reg_dat!$A$2:$CV$4224,CH!$B111,0)</f>
        <v>208.92197583434026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">
      <c r="B112" s="106">
        <f t="shared" si="4"/>
        <v>60</v>
      </c>
      <c r="C112" s="118" t="s">
        <v>523</v>
      </c>
      <c r="D112" s="119"/>
      <c r="E112" s="115">
        <f>VLOOKUP(CONCATENATE(E$52,"_Qu_","CH"),fpre_reg_dat!$A$2:$CV$4224,CH!$B112,0)</f>
        <v>188.66098054058585</v>
      </c>
      <c r="F112" s="120"/>
      <c r="G112" s="120">
        <f>VLOOKUP(CONCATENATE(G$52,"_Qu_","CH"),fpre_reg_dat!$A$2:$CV$4224,CH!$B112,0)</f>
        <v>203.25799209154579</v>
      </c>
      <c r="H112" s="120"/>
      <c r="I112" s="120">
        <f>VLOOKUP(CONCATENATE(I$52,"_Qu_","CH"),fpre_reg_dat!$A$2:$CV$4224,CH!$B112,0)</f>
        <v>217.44328743769648</v>
      </c>
      <c r="J112" s="120"/>
      <c r="K112" s="120">
        <f>VLOOKUP(CONCATENATE(K$52,"_Qu_","CH"),fpre_reg_dat!$A$2:$CV$4224,CH!$B112,0)</f>
        <v>208.46672932000914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">
      <c r="B113" s="106">
        <f t="shared" si="4"/>
        <v>61</v>
      </c>
      <c r="C113" s="118" t="s">
        <v>524</v>
      </c>
      <c r="D113" s="119"/>
      <c r="E113" s="115">
        <f>VLOOKUP(CONCATENATE(E$52,"_Qu_","CH"),fpre_reg_dat!$A$2:$CV$4224,CH!$B113,0)</f>
        <v>193.6165144322249</v>
      </c>
      <c r="F113" s="120"/>
      <c r="G113" s="120">
        <f>VLOOKUP(CONCATENATE(G$52,"_Qu_","CH"),fpre_reg_dat!$A$2:$CV$4224,CH!$B113,0)</f>
        <v>208.56804367991822</v>
      </c>
      <c r="H113" s="120"/>
      <c r="I113" s="120">
        <f>VLOOKUP(CONCATENATE(I$52,"_Qu_","CH"),fpre_reg_dat!$A$2:$CV$4224,CH!$B113,0)</f>
        <v>220.45902879875473</v>
      </c>
      <c r="J113" s="120"/>
      <c r="K113" s="120">
        <f>VLOOKUP(CONCATENATE(K$52,"_Qu_","CH"),fpre_reg_dat!$A$2:$CV$4224,CH!$B113,0)</f>
        <v>212.59617486758268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">
      <c r="B114" s="106">
        <f t="shared" si="4"/>
        <v>62</v>
      </c>
      <c r="C114" s="118" t="s">
        <v>579</v>
      </c>
      <c r="D114" s="119"/>
      <c r="E114" s="115">
        <f>VLOOKUP(CONCATENATE(E$52,"_Qu_","CH"),fpre_reg_dat!$A$2:$CV$4224,CH!$B114,0)</f>
        <v>192.88070787092158</v>
      </c>
      <c r="F114" s="120"/>
      <c r="G114" s="120">
        <f>VLOOKUP(CONCATENATE(G$52,"_Qu_","CH"),fpre_reg_dat!$A$2:$CV$4224,CH!$B114,0)</f>
        <v>207.23452559432539</v>
      </c>
      <c r="H114" s="120"/>
      <c r="I114" s="120">
        <f>VLOOKUP(CONCATENATE(I$52,"_Qu_","CH"),fpre_reg_dat!$A$2:$CV$4224,CH!$B114,0)</f>
        <v>227.22541845726306</v>
      </c>
      <c r="J114" s="120"/>
      <c r="K114" s="120">
        <f>VLOOKUP(CONCATENATE(K$52,"_Qu_","CH"),fpre_reg_dat!$A$2:$CV$4224,CH!$B114,0)</f>
        <v>215.34836599813482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">
      <c r="B115" s="106">
        <f t="shared" si="4"/>
        <v>63</v>
      </c>
      <c r="C115" s="118" t="s">
        <v>580</v>
      </c>
      <c r="D115" s="119"/>
      <c r="E115" s="115">
        <f>VLOOKUP(CONCATENATE(E$52,"_Qu_","CH"),fpre_reg_dat!$A$2:$CV$4224,CH!$B115,0)</f>
        <v>192.17825627881533</v>
      </c>
      <c r="F115" s="120"/>
      <c r="G115" s="120">
        <f>VLOOKUP(CONCATENATE(G$52,"_Qu_","CH"),fpre_reg_dat!$A$2:$CV$4224,CH!$B115,0)</f>
        <v>208.94737303710315</v>
      </c>
      <c r="H115" s="120"/>
      <c r="I115" s="120">
        <f>VLOOKUP(CONCATENATE(I$52,"_Qu_","CH"),fpre_reg_dat!$A$2:$CV$4224,CH!$B115,0)</f>
        <v>226.80661971792694</v>
      </c>
      <c r="J115" s="120"/>
      <c r="K115" s="120">
        <f>VLOOKUP(CONCATENATE(K$52,"_Qu_","CH"),fpre_reg_dat!$A$2:$CV$4224,CH!$B115,0)</f>
        <v>215.70816304213304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">
      <c r="B116" s="106">
        <f t="shared" si="4"/>
        <v>64</v>
      </c>
      <c r="C116" s="118" t="s">
        <v>3730</v>
      </c>
      <c r="D116" s="119"/>
      <c r="E116" s="115">
        <f>VLOOKUP(CONCATENATE(E$52,"_Qu_","CH"),fpre_reg_dat!$A$2:$CV$4224,CH!$B116,0)</f>
        <v>189.77943957480215</v>
      </c>
      <c r="F116" s="120"/>
      <c r="G116" s="120">
        <f>VLOOKUP(CONCATENATE(G$52,"_Qu_","CH"),fpre_reg_dat!$A$2:$CV$4224,CH!$B116,0)</f>
        <v>208.87279643809214</v>
      </c>
      <c r="H116" s="120"/>
      <c r="I116" s="120">
        <f>VLOOKUP(CONCATENATE(I$52,"_Qu_","CH"),fpre_reg_dat!$A$2:$CV$4224,CH!$B116,0)</f>
        <v>234.78511586125768</v>
      </c>
      <c r="J116" s="120"/>
      <c r="K116" s="120">
        <f>VLOOKUP(CONCATENATE(K$52,"_Qu_","CH"),fpre_reg_dat!$A$2:$CV$4224,CH!$B116,0)</f>
        <v>219.33664484846119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">
      <c r="B117" s="106">
        <f t="shared" si="4"/>
        <v>65</v>
      </c>
      <c r="C117" s="118" t="s">
        <v>3731</v>
      </c>
      <c r="D117" s="119"/>
      <c r="E117" s="115">
        <f>VLOOKUP(CONCATENATE(E$52,"_Qu_","CH"),fpre_reg_dat!$A$2:$CV$4224,CH!$B117,0)</f>
        <v>190.52029216015217</v>
      </c>
      <c r="F117" s="120"/>
      <c r="G117" s="120">
        <f>VLOOKUP(CONCATENATE(G$52,"_Qu_","CH"),fpre_reg_dat!$A$2:$CV$4224,CH!$B117,0)</f>
        <v>208.29763906524056</v>
      </c>
      <c r="H117" s="120"/>
      <c r="I117" s="120">
        <f>VLOOKUP(CONCATENATE(I$52,"_Qu_","CH"),fpre_reg_dat!$A$2:$CV$4224,CH!$B117,0)</f>
        <v>223.28852699896765</v>
      </c>
      <c r="J117" s="120"/>
      <c r="K117" s="120">
        <f>VLOOKUP(CONCATENATE(K$52,"_Qu_","CH"),fpre_reg_dat!$A$2:$CV$4224,CH!$B117,0)</f>
        <v>213.51375846371462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">
      <c r="B118" s="106">
        <f t="shared" si="4"/>
        <v>66</v>
      </c>
      <c r="C118" s="118" t="s">
        <v>3732</v>
      </c>
      <c r="D118" s="119"/>
      <c r="E118" s="115">
        <f>VLOOKUP(CONCATENATE(E$52,"_Qu_","CH"),fpre_reg_dat!$A$2:$CV$4224,CH!$B118,0)</f>
        <v>185.64449604377543</v>
      </c>
      <c r="F118" s="120"/>
      <c r="G118" s="120">
        <f>VLOOKUP(CONCATENATE(G$52,"_Qu_","CH"),fpre_reg_dat!$A$2:$CV$4224,CH!$B118,0)</f>
        <v>208.67759232591118</v>
      </c>
      <c r="H118" s="120"/>
      <c r="I118" s="120">
        <f>VLOOKUP(CONCATENATE(I$52,"_Qu_","CH"),fpre_reg_dat!$A$2:$CV$4224,CH!$B118,0)</f>
        <v>214.32554357850742</v>
      </c>
      <c r="J118" s="120"/>
      <c r="K118" s="120">
        <f>VLOOKUP(CONCATENATE(K$52,"_Qu_","CH"),fpre_reg_dat!$A$2:$CV$4224,CH!$B118,0)</f>
        <v>208.61960956532849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">
      <c r="B119" s="106">
        <f t="shared" si="4"/>
        <v>67</v>
      </c>
      <c r="C119" s="118" t="s">
        <v>3734</v>
      </c>
      <c r="D119" s="119"/>
      <c r="E119" s="115">
        <f>VLOOKUP(CONCATENATE(E$52,"_Qu_","CH"),fpre_reg_dat!$A$2:$CV$4224,CH!$B119,0)</f>
        <v>191.31043065694189</v>
      </c>
      <c r="F119" s="120"/>
      <c r="G119" s="120">
        <f>VLOOKUP(CONCATENATE(G$52,"_Qu_","CH"),fpre_reg_dat!$A$2:$CV$4224,CH!$B119,0)</f>
        <v>212.2775226371491</v>
      </c>
      <c r="H119" s="120"/>
      <c r="I119" s="120">
        <f>VLOOKUP(CONCATENATE(I$52,"_Qu_","CH"),fpre_reg_dat!$A$2:$CV$4224,CH!$B119,0)</f>
        <v>216.06494760872997</v>
      </c>
      <c r="J119" s="120"/>
      <c r="K119" s="120">
        <f>VLOOKUP(CONCATENATE(K$52,"_Qu_","CH"),fpre_reg_dat!$A$2:$CV$4224,CH!$B119,0)</f>
        <v>211.55163808065041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">
      <c r="B120" s="106">
        <f t="shared" si="4"/>
        <v>68</v>
      </c>
      <c r="C120" s="118" t="s">
        <v>3735</v>
      </c>
      <c r="D120" s="119"/>
      <c r="E120" s="115">
        <f>VLOOKUP(CONCATENATE(E$52,"_Qu_","CH"),fpre_reg_dat!$A$2:$CV$4224,CH!$B120,0)</f>
        <v>193.02584247072508</v>
      </c>
      <c r="F120" s="120"/>
      <c r="G120" s="120">
        <f>VLOOKUP(CONCATENATE(G$52,"_Qu_","CH"),fpre_reg_dat!$A$2:$CV$4224,CH!$B120,0)</f>
        <v>212.54584986500524</v>
      </c>
      <c r="H120" s="120"/>
      <c r="I120" s="120">
        <f>VLOOKUP(CONCATENATE(I$52,"_Qu_","CH"),fpre_reg_dat!$A$2:$CV$4224,CH!$B120,0)</f>
        <v>220.09683530883467</v>
      </c>
      <c r="J120" s="120"/>
      <c r="K120" s="120">
        <f>VLOOKUP(CONCATENATE(K$52,"_Qu_","CH"),fpre_reg_dat!$A$2:$CV$4224,CH!$B120,0)</f>
        <v>213.86205711352483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">
      <c r="B121" s="106">
        <f t="shared" si="4"/>
        <v>69</v>
      </c>
      <c r="C121" s="118" t="s">
        <v>3802</v>
      </c>
      <c r="D121" s="119"/>
      <c r="E121" s="115">
        <f>VLOOKUP(CONCATENATE(E$52,"_Qu_","CH"),fpre_reg_dat!$A$2:$CV$4224,CH!$B121,0)</f>
        <v>201.39673269117156</v>
      </c>
      <c r="F121" s="120"/>
      <c r="G121" s="120">
        <f>VLOOKUP(CONCATENATE(G$52,"_Qu_","CH"),fpre_reg_dat!$A$2:$CV$4224,CH!$B121,0)</f>
        <v>216.08613948206491</v>
      </c>
      <c r="H121" s="120"/>
      <c r="I121" s="120">
        <f>VLOOKUP(CONCATENATE(I$52,"_Qu_","CH"),fpre_reg_dat!$A$2:$CV$4224,CH!$B121,0)</f>
        <v>223.24108840719745</v>
      </c>
      <c r="J121" s="120"/>
      <c r="K121" s="120">
        <f>VLOOKUP(CONCATENATE(K$52,"_Qu_","CH"),fpre_reg_dat!$A$2:$CV$4224,CH!$B121,0)</f>
        <v>217.7998079350082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">
      <c r="B122" s="106">
        <f t="shared" si="4"/>
        <v>70</v>
      </c>
      <c r="C122" s="118" t="s">
        <v>3819</v>
      </c>
      <c r="D122" s="119"/>
      <c r="E122" s="115">
        <f>VLOOKUP(CONCATENATE(E$52,"_Qu_","CH"),fpre_reg_dat!$A$2:$CV$4224,CH!$B122,0)</f>
        <v>203.20559454521668</v>
      </c>
      <c r="F122" s="120"/>
      <c r="G122" s="120">
        <f>VLOOKUP(CONCATENATE(G$52,"_Qu_","CH"),fpre_reg_dat!$A$2:$CV$4224,CH!$B122,0)</f>
        <v>208.79722962792761</v>
      </c>
      <c r="H122" s="120"/>
      <c r="I122" s="120">
        <f>VLOOKUP(CONCATENATE(I$52,"_Qu_","CH"),fpre_reg_dat!$A$2:$CV$4224,CH!$B122,0)</f>
        <v>215.44186144209232</v>
      </c>
      <c r="J122" s="120"/>
      <c r="K122" s="120">
        <f>VLOOKUP(CONCATENATE(K$52,"_Qu_","CH"),fpre_reg_dat!$A$2:$CV$4224,CH!$B122,0)</f>
        <v>211.37768968037335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">
      <c r="B123" s="106">
        <f t="shared" si="4"/>
        <v>71</v>
      </c>
      <c r="C123" s="118" t="s">
        <v>3820</v>
      </c>
      <c r="D123" s="119"/>
      <c r="E123" s="115">
        <f>VLOOKUP(CONCATENATE(E$52,"_Qu_","CH"),fpre_reg_dat!$A$2:$CV$4224,CH!$B123,0)</f>
        <v>208.62211392815598</v>
      </c>
      <c r="F123" s="120"/>
      <c r="G123" s="120">
        <f>VLOOKUP(CONCATENATE(G$52,"_Qu_","CH"),fpre_reg_dat!$A$2:$CV$4224,CH!$B123,0)</f>
        <v>208.84220448362916</v>
      </c>
      <c r="H123" s="120"/>
      <c r="I123" s="120">
        <f>VLOOKUP(CONCATENATE(I$52,"_Qu_","CH"),fpre_reg_dat!$A$2:$CV$4224,CH!$B123,0)</f>
        <v>217.96560366541854</v>
      </c>
      <c r="J123" s="120"/>
      <c r="K123" s="120">
        <f>VLOOKUP(CONCATENATE(K$52,"_Qu_","CH"),fpre_reg_dat!$A$2:$CV$4224,CH!$B123,0)</f>
        <v>213.31098642944912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">
      <c r="B124" s="106">
        <f t="shared" si="4"/>
        <v>72</v>
      </c>
      <c r="C124" s="118" t="s">
        <v>3821</v>
      </c>
      <c r="D124" s="119"/>
      <c r="E124" s="115">
        <f>VLOOKUP(CONCATENATE(E$52,"_Qu_","CH"),fpre_reg_dat!$A$2:$CV$4224,CH!$B124,0)</f>
        <v>206.94170501842345</v>
      </c>
      <c r="F124" s="120"/>
      <c r="G124" s="120">
        <f>VLOOKUP(CONCATENATE(G$52,"_Qu_","CH"),fpre_reg_dat!$A$2:$CV$4224,CH!$B124,0)</f>
        <v>205.87318233139661</v>
      </c>
      <c r="H124" s="120"/>
      <c r="I124" s="120">
        <f>VLOOKUP(CONCATENATE(I$52,"_Qu_","CH"),fpre_reg_dat!$A$2:$CV$4224,CH!$B124,0)</f>
        <v>213.026014152176</v>
      </c>
      <c r="J124" s="120"/>
      <c r="K124" s="120">
        <f>VLOOKUP(CONCATENATE(K$52,"_Qu_","CH"),fpre_reg_dat!$A$2:$CV$4224,CH!$B124,0)</f>
        <v>209.52468971568709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">
      <c r="B125" s="106">
        <f t="shared" si="4"/>
        <v>73</v>
      </c>
      <c r="C125" s="118" t="s">
        <v>3824</v>
      </c>
      <c r="D125" s="119"/>
      <c r="E125" s="115">
        <f>VLOOKUP(CONCATENATE(E$52,"_Qu_","CH"),fpre_reg_dat!$A$2:$CV$4224,CH!$B125,0)</f>
        <v>199.50426374078222</v>
      </c>
      <c r="F125" s="120"/>
      <c r="G125" s="120">
        <f>VLOOKUP(CONCATENATE(G$52,"_Qu_","CH"),fpre_reg_dat!$A$2:$CV$4224,CH!$B125,0)</f>
        <v>195.79519346621657</v>
      </c>
      <c r="H125" s="120"/>
      <c r="I125" s="120">
        <f>VLOOKUP(CONCATENATE(I$52,"_Qu_","CH"),fpre_reg_dat!$A$2:$CV$4224,CH!$B125,0)</f>
        <v>209.24442463758353</v>
      </c>
      <c r="J125" s="120"/>
      <c r="K125" s="120">
        <f>VLOOKUP(CONCATENATE(K$52,"_Qu_","CH"),fpre_reg_dat!$A$2:$CV$4224,CH!$B125,0)</f>
        <v>202.89139705281616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">
      <c r="B126" s="106">
        <f t="shared" ref="B126:B139" si="6">+B125+1</f>
        <v>74</v>
      </c>
      <c r="C126" s="118" t="s">
        <v>3829</v>
      </c>
      <c r="D126" s="119"/>
      <c r="E126" s="115">
        <f>VLOOKUP(CONCATENATE(E$52,"_Qu_","CH"),fpre_reg_dat!$A$2:$CV$4224,CH!$B126,0)</f>
        <v>200.12840352035624</v>
      </c>
      <c r="F126" s="120"/>
      <c r="G126" s="120">
        <f>VLOOKUP(CONCATENATE(G$52,"_Qu_","CH"),fpre_reg_dat!$A$2:$CV$4224,CH!$B126,0)</f>
        <v>197.19185987601091</v>
      </c>
      <c r="H126" s="120"/>
      <c r="I126" s="120">
        <f>VLOOKUP(CONCATENATE(I$52,"_Qu_","CH"),fpre_reg_dat!$A$2:$CV$4224,CH!$B126,0)</f>
        <v>207.6960159369666</v>
      </c>
      <c r="J126" s="120"/>
      <c r="K126" s="120">
        <f>VLOOKUP(CONCATENATE(K$52,"_Qu_","CH"),fpre_reg_dat!$A$2:$CV$4224,CH!$B126,0)</f>
        <v>202.7341457056616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">
      <c r="B127" s="106">
        <f t="shared" si="6"/>
        <v>75</v>
      </c>
      <c r="C127" s="118" t="s">
        <v>3830</v>
      </c>
      <c r="D127" s="119"/>
      <c r="E127" s="115">
        <f>VLOOKUP(CONCATENATE(E$52,"_Qu_","CH"),fpre_reg_dat!$A$2:$CV$4224,CH!$B127,0)</f>
        <v>202.58399878518506</v>
      </c>
      <c r="F127" s="120"/>
      <c r="G127" s="120">
        <f>VLOOKUP(CONCATENATE(G$52,"_Qu_","CH"),fpre_reg_dat!$A$2:$CV$4224,CH!$B127,0)</f>
        <v>202.57125759441644</v>
      </c>
      <c r="H127" s="120"/>
      <c r="I127" s="120">
        <f>VLOOKUP(CONCATENATE(I$52,"_Qu_","CH"),fpre_reg_dat!$A$2:$CV$4224,CH!$B127,0)</f>
        <v>204.94140182324955</v>
      </c>
      <c r="J127" s="120"/>
      <c r="K127" s="120">
        <f>VLOOKUP(CONCATENATE(K$52,"_Qu_","CH"),fpre_reg_dat!$A$2:$CV$4224,CH!$B127,0)</f>
        <v>203.7244386745792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">
      <c r="B128" s="106">
        <f t="shared" si="6"/>
        <v>76</v>
      </c>
      <c r="C128" s="118" t="s">
        <v>3927</v>
      </c>
      <c r="D128" s="119"/>
      <c r="E128" s="115">
        <f>VLOOKUP(CONCATENATE(E$52,"_Qu_","CH"),fpre_reg_dat!$A$2:$CV$4224,CH!$B128,0)</f>
        <v>209.64844346947581</v>
      </c>
      <c r="F128" s="120"/>
      <c r="G128" s="120">
        <f>VLOOKUP(CONCATENATE(G$52,"_Qu_","CH"),fpre_reg_dat!$A$2:$CV$4224,CH!$B128,0)</f>
        <v>210.26887582859595</v>
      </c>
      <c r="H128" s="120"/>
      <c r="I128" s="120">
        <f>VLOOKUP(CONCATENATE(I$52,"_Qu_","CH"),fpre_reg_dat!$A$2:$CV$4224,CH!$B128,0)</f>
        <v>203.0867163776401</v>
      </c>
      <c r="J128" s="120"/>
      <c r="K128" s="120">
        <f>VLOOKUP(CONCATENATE(K$52,"_Qu_","CH"),fpre_reg_dat!$A$2:$CV$4224,CH!$B128,0)</f>
        <v>206.61186327970196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">
      <c r="B129" s="106">
        <f t="shared" si="6"/>
        <v>77</v>
      </c>
      <c r="C129" s="118" t="s">
        <v>3929</v>
      </c>
      <c r="D129" s="119"/>
      <c r="E129" s="115">
        <f>VLOOKUP(CONCATENATE(E$52,"_Qu_","CH"),fpre_reg_dat!$A$2:$CV$4224,CH!$B129,0)</f>
        <v>209.28096238358526</v>
      </c>
      <c r="F129" s="120"/>
      <c r="G129" s="120">
        <f>VLOOKUP(CONCATENATE(G$52,"_Qu_","CH"),fpre_reg_dat!$A$2:$CV$4224,CH!$B129,0)</f>
        <v>213.37212841241774</v>
      </c>
      <c r="H129" s="120"/>
      <c r="I129" s="120">
        <f>VLOOKUP(CONCATENATE(I$52,"_Qu_","CH"),fpre_reg_dat!$A$2:$CV$4224,CH!$B129,0)</f>
        <v>198.19547492746321</v>
      </c>
      <c r="J129" s="120"/>
      <c r="K129" s="120">
        <f>VLOOKUP(CONCATENATE(K$52,"_Qu_","CH"),fpre_reg_dat!$A$2:$CV$4224,CH!$B129,0)</f>
        <v>205.32811237302536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">
      <c r="B130" s="106">
        <f t="shared" si="6"/>
        <v>78</v>
      </c>
      <c r="C130" s="118" t="s">
        <v>3930</v>
      </c>
      <c r="D130" s="119"/>
      <c r="E130" s="115">
        <f>VLOOKUP(CONCATENATE(E$52,"_Qu_","CH"),fpre_reg_dat!$A$2:$CV$4224,CH!$B130,0)</f>
        <v>210.90521852236458</v>
      </c>
      <c r="F130" s="120"/>
      <c r="G130" s="120">
        <f>VLOOKUP(CONCATENATE(G$52,"_Qu_","CH"),fpre_reg_dat!$A$2:$CV$4224,CH!$B130,0)</f>
        <v>215.86940937953639</v>
      </c>
      <c r="H130" s="120"/>
      <c r="I130" s="120">
        <f>VLOOKUP(CONCATENATE(I$52,"_Qu_","CH"),fpre_reg_dat!$A$2:$CV$4224,CH!$B130,0)</f>
        <v>183.67292273608723</v>
      </c>
      <c r="J130" s="120"/>
      <c r="K130" s="120">
        <f>VLOOKUP(CONCATENATE(K$52,"_Qu_","CH"),fpre_reg_dat!$A$2:$CV$4224,CH!$B130,0)</f>
        <v>199.28743572606405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">
      <c r="B131" s="106">
        <f t="shared" si="6"/>
        <v>79</v>
      </c>
      <c r="C131" s="118" t="s">
        <v>3931</v>
      </c>
      <c r="D131" s="119"/>
      <c r="E131" s="115">
        <f>VLOOKUP(CONCATENATE(E$52,"_Qu_","CH"),fpre_reg_dat!$A$2:$CV$4224,CH!$B131,0)</f>
        <v>215.88548519726217</v>
      </c>
      <c r="F131" s="120"/>
      <c r="G131" s="120">
        <f>VLOOKUP(CONCATENATE(G$52,"_Qu_","CH"),fpre_reg_dat!$A$2:$CV$4224,CH!$B131,0)</f>
        <v>218.11303534981937</v>
      </c>
      <c r="H131" s="120"/>
      <c r="I131" s="120">
        <f>VLOOKUP(CONCATENATE(I$52,"_Qu_","CH"),fpre_reg_dat!$A$2:$CV$4224,CH!$B131,0)</f>
        <v>187.47740737028931</v>
      </c>
      <c r="J131" s="120"/>
      <c r="K131" s="120">
        <f>VLOOKUP(CONCATENATE(K$52,"_Qu_","CH"),fpre_reg_dat!$A$2:$CV$4224,CH!$B131,0)</f>
        <v>202.64047109165446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">
      <c r="B132" s="106">
        <f t="shared" si="6"/>
        <v>80</v>
      </c>
      <c r="C132" s="118" t="s">
        <v>3932</v>
      </c>
      <c r="D132" s="119"/>
      <c r="E132" s="115">
        <f>VLOOKUP(CONCATENATE(E$52,"_Qu_","CH"),fpre_reg_dat!$A$2:$CV$4224,CH!$B132,0)</f>
        <v>212.10823769695719</v>
      </c>
      <c r="F132" s="120"/>
      <c r="G132" s="120">
        <f>VLOOKUP(CONCATENATE(G$52,"_Qu_","CH"),fpre_reg_dat!$A$2:$CV$4224,CH!$B132,0)</f>
        <v>215.63777513125396</v>
      </c>
      <c r="H132" s="120"/>
      <c r="I132" s="120">
        <f>VLOOKUP(CONCATENATE(I$52,"_Qu_","CH"),fpre_reg_dat!$A$2:$CV$4224,CH!$B132,0)</f>
        <v>196.84074446836934</v>
      </c>
      <c r="J132" s="120"/>
      <c r="K132" s="120">
        <f>VLOOKUP(CONCATENATE(K$52,"_Qu_","CH"),fpre_reg_dat!$A$2:$CV$4224,CH!$B132,0)</f>
        <v>205.86931451331557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">
      <c r="B133" s="106">
        <f t="shared" si="6"/>
        <v>81</v>
      </c>
      <c r="C133" s="118" t="s">
        <v>3937</v>
      </c>
      <c r="D133" s="119"/>
      <c r="E133" s="115">
        <f>VLOOKUP(CONCATENATE(E$52,"_Qu_","CH"),fpre_reg_dat!$A$2:$CV$4224,CH!$B133,0)</f>
        <v>213.94214635995149</v>
      </c>
      <c r="F133" s="120"/>
      <c r="G133" s="120">
        <f>VLOOKUP(CONCATENATE(G$52,"_Qu_","CH"),fpre_reg_dat!$A$2:$CV$4224,CH!$B133,0)</f>
        <v>216.21505323114815</v>
      </c>
      <c r="H133" s="120"/>
      <c r="I133" s="120">
        <f>VLOOKUP(CONCATENATE(I$52,"_Qu_","CH"),fpre_reg_dat!$A$2:$CV$4224,CH!$B133,0)</f>
        <v>202.21284643220727</v>
      </c>
      <c r="J133" s="120"/>
      <c r="K133" s="120">
        <f>VLOOKUP(CONCATENATE(K$52,"_Qu_","CH"),fpre_reg_dat!$A$2:$CV$4224,CH!$B133,0)</f>
        <v>208.97604725082823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">
      <c r="B134" s="106">
        <f t="shared" si="6"/>
        <v>82</v>
      </c>
      <c r="C134" s="118" t="s">
        <v>3938</v>
      </c>
      <c r="D134" s="119"/>
      <c r="E134" s="115">
        <f>VLOOKUP(CONCATENATE(E$52,"_Qu_","CH"),fpre_reg_dat!$A$2:$CV$4224,CH!$B134,0)</f>
        <v>217.77955846268725</v>
      </c>
      <c r="F134" s="120"/>
      <c r="G134" s="120">
        <f>VLOOKUP(CONCATENATE(G$52,"_Qu_","CH"),fpre_reg_dat!$A$2:$CV$4224,CH!$B134,0)</f>
        <v>222.7204455254971</v>
      </c>
      <c r="H134" s="120"/>
      <c r="I134" s="120">
        <f>VLOOKUP(CONCATENATE(I$52,"_Qu_","CH"),fpre_reg_dat!$A$2:$CV$4224,CH!$B134,0)</f>
        <v>207.69696023894059</v>
      </c>
      <c r="J134" s="120"/>
      <c r="K134" s="120">
        <f>VLOOKUP(CONCATENATE(K$52,"_Qu_","CH"),fpre_reg_dat!$A$2:$CV$4224,CH!$B134,0)</f>
        <v>214.64677385823342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">
      <c r="B135" s="106">
        <f t="shared" si="6"/>
        <v>83</v>
      </c>
      <c r="C135" s="118" t="s">
        <v>3939</v>
      </c>
      <c r="D135" s="119"/>
      <c r="E135" s="115">
        <f>VLOOKUP(CONCATENATE(E$52,"_Qu_","CH"),fpre_reg_dat!$A$2:$CV$4224,CH!$B135,0)</f>
        <v>219.06871461983025</v>
      </c>
      <c r="F135" s="120"/>
      <c r="G135" s="120">
        <f>VLOOKUP(CONCATENATE(G$52,"_Qu_","CH"),fpre_reg_dat!$A$2:$CV$4224,CH!$B135,0)</f>
        <v>223.85218761471083</v>
      </c>
      <c r="H135" s="120"/>
      <c r="I135" s="120">
        <f>VLOOKUP(CONCATENATE(I$52,"_Qu_","CH"),fpre_reg_dat!$A$2:$CV$4224,CH!$B135,0)</f>
        <v>212.84362546068348</v>
      </c>
      <c r="J135" s="120"/>
      <c r="K135" s="120">
        <f>VLOOKUP(CONCATENATE(K$52,"_Qu_","CH"),fpre_reg_dat!$A$2:$CV$4224,CH!$B135,0)</f>
        <v>217.78643450261731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">
      <c r="B136" s="106">
        <f t="shared" si="6"/>
        <v>84</v>
      </c>
      <c r="C136" s="118" t="s">
        <v>4009</v>
      </c>
      <c r="D136" s="119"/>
      <c r="E136" s="115">
        <f>VLOOKUP(CONCATENATE(E$52,"_Qu_","CH"),fpre_reg_dat!$A$2:$CV$4224,CH!$B136,0)</f>
        <v>217.18245451090991</v>
      </c>
      <c r="F136" s="120"/>
      <c r="G136" s="120">
        <f>VLOOKUP(CONCATENATE(G$52,"_Qu_","CH"),fpre_reg_dat!$A$2:$CV$4224,CH!$B136,0)</f>
        <v>221.87081080405923</v>
      </c>
      <c r="H136" s="120"/>
      <c r="I136" s="120">
        <f>VLOOKUP(CONCATENATE(I$52,"_Qu_","CH"),fpre_reg_dat!$A$2:$CV$4224,CH!$B136,0)</f>
        <v>223.56500135235567</v>
      </c>
      <c r="J136" s="120"/>
      <c r="K136" s="120">
        <f>VLOOKUP(CONCATENATE(K$52,"_Qu_","CH"),fpre_reg_dat!$A$2:$CV$4224,CH!$B136,0)</f>
        <v>222.10894642391946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">
      <c r="B137" s="106">
        <f t="shared" si="6"/>
        <v>85</v>
      </c>
      <c r="C137" s="118" t="s">
        <v>4010</v>
      </c>
      <c r="D137" s="119"/>
      <c r="E137" s="115">
        <f>VLOOKUP(CONCATENATE(E$52,"_Qu_","CH"),fpre_reg_dat!$A$2:$CV$4224,CH!$B137,0)</f>
        <v>218.67952992555098</v>
      </c>
      <c r="F137" s="120"/>
      <c r="G137" s="120">
        <f>VLOOKUP(CONCATENATE(G$52,"_Qu_","CH"),fpre_reg_dat!$A$2:$CV$4224,CH!$B137,0)</f>
        <v>223.19653445838762</v>
      </c>
      <c r="H137" s="120"/>
      <c r="I137" s="120">
        <f>VLOOKUP(CONCATENATE(I$52,"_Qu_","CH"),fpre_reg_dat!$A$2:$CV$4224,CH!$B137,0)</f>
        <v>231.91857279774354</v>
      </c>
      <c r="J137" s="120"/>
      <c r="K137" s="120">
        <f>VLOOKUP(CONCATENATE(K$52,"_Qu_","CH"),fpre_reg_dat!$A$2:$CV$4224,CH!$B137,0)</f>
        <v>226.93665385178292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">
      <c r="B138" s="106">
        <f t="shared" si="6"/>
        <v>86</v>
      </c>
      <c r="C138" s="118" t="s">
        <v>4011</v>
      </c>
      <c r="D138" s="119"/>
      <c r="E138" s="115">
        <f>VLOOKUP(CONCATENATE(E$52,"_Qu_","CH"),fpre_reg_dat!$A$2:$CV$4224,CH!$B138,0)</f>
        <v>221.5664921525215</v>
      </c>
      <c r="F138" s="120"/>
      <c r="G138" s="120">
        <f>VLOOKUP(CONCATENATE(G$52,"_Qu_","CH"),fpre_reg_dat!$A$2:$CV$4224,CH!$B138,0)</f>
        <v>228.74097554391238</v>
      </c>
      <c r="H138" s="120"/>
      <c r="I138" s="120">
        <f>VLOOKUP(CONCATENATE(I$52,"_Qu_","CH"),fpre_reg_dat!$A$2:$CV$4224,CH!$B138,0)</f>
        <v>226.71537021106789</v>
      </c>
      <c r="J138" s="120"/>
      <c r="K138" s="120">
        <f>VLOOKUP(CONCATENATE(K$52,"_Qu_","CH"),fpre_reg_dat!$A$2:$CV$4224,CH!$B138,0)</f>
        <v>226.83012844597678</v>
      </c>
      <c r="L138" s="203"/>
      <c r="M138" s="203"/>
      <c r="N138" s="80"/>
      <c r="O138" s="80"/>
      <c r="P138" s="80"/>
      <c r="Q138" s="80"/>
      <c r="R138" s="80"/>
      <c r="S138" s="80"/>
      <c r="T138" s="80"/>
      <c r="U138" s="80"/>
      <c r="V138" s="80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</row>
    <row r="139" spans="2:104" ht="15" customHeight="1" x14ac:dyDescent="0.2">
      <c r="B139" s="106">
        <f t="shared" si="6"/>
        <v>87</v>
      </c>
      <c r="C139" s="118" t="s">
        <v>4012</v>
      </c>
      <c r="D139" s="119"/>
      <c r="E139" s="115">
        <f>VLOOKUP(CONCATENATE(E$52,"_Qu_","CH"),fpre_reg_dat!$A$2:$CV$4224,CH!$B139,0)</f>
        <v>224.92982256514983</v>
      </c>
      <c r="F139" s="120"/>
      <c r="G139" s="120">
        <f>VLOOKUP(CONCATENATE(G$52,"_Qu_","CH"),fpre_reg_dat!$A$2:$CV$4224,CH!$B139,0)</f>
        <v>231.71019394077118</v>
      </c>
      <c r="H139" s="120"/>
      <c r="I139" s="120">
        <f>VLOOKUP(CONCATENATE(I$52,"_Qu_","CH"),fpre_reg_dat!$A$2:$CV$4224,CH!$B139,0)</f>
        <v>218.27997373112061</v>
      </c>
      <c r="J139" s="120"/>
      <c r="K139" s="120">
        <f>VLOOKUP(CONCATENATE(K$52,"_Qu_","CH"),fpre_reg_dat!$A$2:$CV$4224,CH!$B139,0)</f>
        <v>224.19850819103533</v>
      </c>
      <c r="L139" s="10"/>
      <c r="M139" s="10"/>
      <c r="N139" s="80"/>
      <c r="O139" s="80"/>
      <c r="P139" s="80"/>
      <c r="Q139" s="80"/>
      <c r="R139" s="80"/>
      <c r="S139" s="80"/>
      <c r="T139" s="80"/>
      <c r="U139" s="80"/>
      <c r="V139" s="80"/>
    </row>
    <row r="140" spans="2:104" ht="6.75" customHeight="1" x14ac:dyDescent="0.2">
      <c r="B140" s="106"/>
      <c r="C140" s="118"/>
      <c r="D140" s="119"/>
      <c r="E140" s="115"/>
      <c r="F140" s="115"/>
      <c r="G140" s="115"/>
      <c r="H140" s="115"/>
      <c r="I140" s="115"/>
      <c r="J140" s="115"/>
      <c r="K140" s="115"/>
      <c r="L140" s="22"/>
      <c r="M140" s="22"/>
      <c r="N140" s="10"/>
      <c r="O140" s="10"/>
      <c r="P140" s="10"/>
      <c r="Q140" s="10"/>
      <c r="R140" s="10"/>
      <c r="S140" s="10"/>
      <c r="T140" s="10"/>
      <c r="U140" s="10"/>
    </row>
    <row r="141" spans="2:104" ht="15" customHeight="1" x14ac:dyDescent="0.2">
      <c r="B141" s="87"/>
      <c r="C141" s="213" t="str">
        <f>C138&amp;" - "&amp;C139</f>
        <v>2020:2 - 2020:3</v>
      </c>
      <c r="D141" s="213"/>
      <c r="E141" s="114">
        <f>E139/E138-1</f>
        <v>1.5179779126137438E-2</v>
      </c>
      <c r="F141" s="115"/>
      <c r="G141" s="114">
        <f>G139/G138-1</f>
        <v>1.2980701816971862E-2</v>
      </c>
      <c r="H141" s="115"/>
      <c r="I141" s="114">
        <f>I139/I138-1</f>
        <v>-3.7206989857344386E-2</v>
      </c>
      <c r="J141" s="114"/>
      <c r="K141" s="114">
        <f>K139/K138-1</f>
        <v>-1.160172272074611E-2</v>
      </c>
      <c r="L141" s="22"/>
      <c r="M141" s="22"/>
      <c r="N141" s="10"/>
      <c r="O141" s="10"/>
      <c r="P141" s="10"/>
      <c r="Q141" s="10"/>
      <c r="R141" s="10"/>
      <c r="S141" s="10"/>
      <c r="T141" s="10"/>
      <c r="U141" s="10"/>
    </row>
    <row r="142" spans="2:104" ht="15" customHeight="1" x14ac:dyDescent="0.2">
      <c r="B142" s="87"/>
      <c r="C142" s="213" t="str">
        <f>C135&amp;" - "&amp;C139</f>
        <v>2019:3 - 2020:3</v>
      </c>
      <c r="D142" s="213"/>
      <c r="E142" s="125">
        <f>E139/E135-1</f>
        <v>2.6754655293846463E-2</v>
      </c>
      <c r="F142" s="113"/>
      <c r="G142" s="125">
        <f>G139/G135-1</f>
        <v>3.5103549399237322E-2</v>
      </c>
      <c r="H142" s="113"/>
      <c r="I142" s="125">
        <f>I139/I135-1</f>
        <v>2.5541513205624922E-2</v>
      </c>
      <c r="J142" s="125"/>
      <c r="K142" s="125">
        <f>K139/K135-1</f>
        <v>2.9442025179676534E-2</v>
      </c>
      <c r="L142" s="22"/>
      <c r="M142" s="22"/>
      <c r="N142" s="10"/>
      <c r="O142" s="10"/>
      <c r="P142" s="10"/>
      <c r="Q142" s="10"/>
      <c r="R142" s="10"/>
      <c r="S142" s="10"/>
      <c r="T142" s="10"/>
      <c r="U142" s="10"/>
    </row>
    <row r="143" spans="2:104" ht="4.5" customHeight="1" x14ac:dyDescent="0.2">
      <c r="B143" s="87"/>
      <c r="C143" s="91"/>
      <c r="D143" s="91"/>
      <c r="E143" s="92"/>
      <c r="F143" s="89"/>
      <c r="G143" s="92"/>
      <c r="H143" s="89"/>
      <c r="I143" s="92"/>
      <c r="J143" s="92"/>
      <c r="K143" s="92"/>
      <c r="L143" s="22"/>
      <c r="M143" s="91"/>
      <c r="N143" s="91"/>
      <c r="O143" s="92"/>
      <c r="P143" s="89"/>
      <c r="Q143" s="92"/>
      <c r="R143" s="89"/>
      <c r="S143" s="92"/>
      <c r="T143" s="92"/>
      <c r="U143" s="92"/>
      <c r="V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</row>
    <row r="144" spans="2:104" x14ac:dyDescent="0.2">
      <c r="B144" s="87"/>
      <c r="C144" s="214" t="str">
        <f>+M95</f>
        <v>Source: Indices prix de transaction Fahrländer Partner.</v>
      </c>
      <c r="D144" s="214"/>
      <c r="E144" s="214"/>
      <c r="F144" s="214"/>
      <c r="G144" s="214"/>
      <c r="H144" s="214"/>
      <c r="I144" s="214"/>
      <c r="J144" s="214"/>
      <c r="K144" s="214"/>
      <c r="L144" s="22"/>
      <c r="M144" s="22"/>
      <c r="N144" s="186"/>
      <c r="O144" s="186"/>
      <c r="P144" s="186"/>
      <c r="Q144" s="186"/>
      <c r="R144" s="186"/>
      <c r="S144" s="186"/>
      <c r="T144" s="186"/>
      <c r="U144" s="186"/>
      <c r="V144" s="186"/>
    </row>
    <row r="145" spans="1:24" x14ac:dyDescent="0.2">
      <c r="C145" s="186"/>
      <c r="D145" s="186"/>
      <c r="E145" s="186"/>
      <c r="F145" s="186"/>
      <c r="G145" s="186"/>
      <c r="H145" s="186"/>
      <c r="I145" s="186"/>
      <c r="J145" s="186"/>
      <c r="K145" s="186"/>
      <c r="L145" s="10"/>
      <c r="M145" s="10"/>
      <c r="N145" s="10"/>
      <c r="O145" s="80"/>
      <c r="P145" s="10"/>
      <c r="Q145" s="10"/>
      <c r="R145" s="80"/>
      <c r="S145" s="80"/>
      <c r="T145" s="80"/>
      <c r="U145" s="80"/>
      <c r="V145" s="80"/>
    </row>
    <row r="146" spans="1:24" ht="30" customHeight="1" x14ac:dyDescent="0.2">
      <c r="C146" s="222"/>
      <c r="D146" s="222"/>
      <c r="E146" s="222"/>
      <c r="F146" s="222"/>
      <c r="G146" s="222"/>
      <c r="H146" s="222"/>
      <c r="I146" s="222"/>
      <c r="J146" s="222"/>
      <c r="K146" s="222"/>
      <c r="L146" s="10"/>
      <c r="M146" s="10"/>
      <c r="N146" s="10"/>
      <c r="O146" s="10"/>
      <c r="P146" s="10"/>
      <c r="Q146" s="10"/>
      <c r="R146" s="10"/>
      <c r="S146" s="10"/>
      <c r="T146" s="10"/>
      <c r="U146" s="10"/>
    </row>
    <row r="147" spans="1:24" ht="4.5" customHeight="1" x14ac:dyDescent="0.2"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</row>
    <row r="148" spans="1:24" ht="9.9499999999999993" customHeight="1" x14ac:dyDescent="0.2">
      <c r="B148" s="11"/>
      <c r="C148" s="204" t="s">
        <v>56</v>
      </c>
      <c r="D148" s="204"/>
      <c r="E148" s="204"/>
      <c r="F148" s="204" t="str">
        <f>te!A12</f>
        <v>Indices prix de transaction et terrain à bâtir pour propriété privée</v>
      </c>
      <c r="G148" s="204"/>
      <c r="H148" s="204"/>
      <c r="I148" s="204"/>
      <c r="J148" s="204"/>
      <c r="K148" s="204"/>
      <c r="L148" s="10"/>
      <c r="M148" s="10"/>
      <c r="N148" s="10"/>
      <c r="O148" s="10"/>
      <c r="P148" s="10"/>
      <c r="Q148" s="10"/>
      <c r="R148" s="10"/>
      <c r="S148" s="10"/>
      <c r="T148" s="10"/>
      <c r="U148" s="148" t="str">
        <f>hi!$G$5</f>
        <v>3e trimestre 2020</v>
      </c>
    </row>
    <row r="149" spans="1:24" s="11" customFormat="1" ht="9.9499999999999993" customHeight="1" x14ac:dyDescent="0.2">
      <c r="A149" s="84"/>
      <c r="C149" s="204" t="s">
        <v>0</v>
      </c>
      <c r="D149" s="204"/>
      <c r="E149" s="204"/>
      <c r="W149" s="84"/>
      <c r="X149" s="13"/>
    </row>
    <row r="150" spans="1:24" s="10" customFormat="1" ht="8.1" customHeight="1" x14ac:dyDescent="0.2">
      <c r="A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x14ac:dyDescent="0.2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</row>
  </sheetData>
  <sheetProtection sheet="1" objects="1" scenarios="1"/>
  <mergeCells count="42">
    <mergeCell ref="C11:K11"/>
    <mergeCell ref="C13:K13"/>
    <mergeCell ref="M11:U11"/>
    <mergeCell ref="M13:U13"/>
    <mergeCell ref="M95:U95"/>
    <mergeCell ref="C33:H33"/>
    <mergeCell ref="M33:R33"/>
    <mergeCell ref="M54:U54"/>
    <mergeCell ref="O55:S55"/>
    <mergeCell ref="N56:O56"/>
    <mergeCell ref="P56:Q56"/>
    <mergeCell ref="R56:S56"/>
    <mergeCell ref="T56:U56"/>
    <mergeCell ref="M53:U53"/>
    <mergeCell ref="F56:G56"/>
    <mergeCell ref="H56:I56"/>
    <mergeCell ref="M42:U42"/>
    <mergeCell ref="C43:K43"/>
    <mergeCell ref="C146:K146"/>
    <mergeCell ref="C38:D38"/>
    <mergeCell ref="C41:K41"/>
    <mergeCell ref="C39:D39"/>
    <mergeCell ref="T45:U45"/>
    <mergeCell ref="C45:E45"/>
    <mergeCell ref="C46:E46"/>
    <mergeCell ref="F45:J45"/>
    <mergeCell ref="E36:I36"/>
    <mergeCell ref="O36:S36"/>
    <mergeCell ref="M38:N38"/>
    <mergeCell ref="M39:N39"/>
    <mergeCell ref="M41:U41"/>
    <mergeCell ref="C148:E148"/>
    <mergeCell ref="C149:E149"/>
    <mergeCell ref="C53:K53"/>
    <mergeCell ref="C54:K54"/>
    <mergeCell ref="E55:I55"/>
    <mergeCell ref="C141:D141"/>
    <mergeCell ref="C142:D142"/>
    <mergeCell ref="C144:K144"/>
    <mergeCell ref="D56:E56"/>
    <mergeCell ref="J56:K56"/>
    <mergeCell ref="F148:K148"/>
  </mergeCells>
  <conditionalFormatting sqref="E140:K142">
    <cfRule type="expression" dxfId="861" priority="214" stopIfTrue="1">
      <formula>#N/A</formula>
    </cfRule>
  </conditionalFormatting>
  <conditionalFormatting sqref="E140:K142">
    <cfRule type="containsErrors" dxfId="860" priority="213">
      <formula>ISERROR(E140)</formula>
    </cfRule>
  </conditionalFormatting>
  <conditionalFormatting sqref="E140:K142">
    <cfRule type="expression" dxfId="859" priority="212" stopIfTrue="1">
      <formula>#N/A</formula>
    </cfRule>
  </conditionalFormatting>
  <conditionalFormatting sqref="E140:K142">
    <cfRule type="containsErrors" dxfId="858" priority="211">
      <formula>ISERROR(E140)</formula>
    </cfRule>
  </conditionalFormatting>
  <conditionalFormatting sqref="E57:E137 E139">
    <cfRule type="expression" dxfId="857" priority="210" stopIfTrue="1">
      <formula>#N/A</formula>
    </cfRule>
  </conditionalFormatting>
  <conditionalFormatting sqref="E57:E137 E139">
    <cfRule type="containsErrors" dxfId="856" priority="209">
      <formula>ISERROR(E57)</formula>
    </cfRule>
  </conditionalFormatting>
  <conditionalFormatting sqref="E57:E137 E139">
    <cfRule type="expression" dxfId="855" priority="208" stopIfTrue="1">
      <formula>#N/A</formula>
    </cfRule>
  </conditionalFormatting>
  <conditionalFormatting sqref="E57:E137 E139">
    <cfRule type="containsErrors" dxfId="854" priority="207">
      <formula>ISERROR(E57)</formula>
    </cfRule>
  </conditionalFormatting>
  <conditionalFormatting sqref="E116">
    <cfRule type="expression" dxfId="853" priority="190" stopIfTrue="1">
      <formula>#N/A</formula>
    </cfRule>
  </conditionalFormatting>
  <conditionalFormatting sqref="E116">
    <cfRule type="containsErrors" dxfId="852" priority="189">
      <formula>ISERROR(E116)</formula>
    </cfRule>
  </conditionalFormatting>
  <conditionalFormatting sqref="N173">
    <cfRule type="expression" priority="199">
      <formula>"istzahl($D$10)"</formula>
    </cfRule>
  </conditionalFormatting>
  <conditionalFormatting sqref="E115">
    <cfRule type="expression" dxfId="851" priority="198" stopIfTrue="1">
      <formula>#N/A</formula>
    </cfRule>
  </conditionalFormatting>
  <conditionalFormatting sqref="E115">
    <cfRule type="containsErrors" dxfId="850" priority="197">
      <formula>ISERROR(E115)</formula>
    </cfRule>
  </conditionalFormatting>
  <conditionalFormatting sqref="E115">
    <cfRule type="expression" dxfId="849" priority="196" stopIfTrue="1">
      <formula>#N/A</formula>
    </cfRule>
  </conditionalFormatting>
  <conditionalFormatting sqref="E115">
    <cfRule type="containsErrors" dxfId="848" priority="195">
      <formula>ISERROR(E115)</formula>
    </cfRule>
  </conditionalFormatting>
  <conditionalFormatting sqref="E118">
    <cfRule type="expression" dxfId="847" priority="182" stopIfTrue="1">
      <formula>#N/A</formula>
    </cfRule>
  </conditionalFormatting>
  <conditionalFormatting sqref="E118">
    <cfRule type="containsErrors" dxfId="846" priority="181">
      <formula>ISERROR(E118)</formula>
    </cfRule>
  </conditionalFormatting>
  <conditionalFormatting sqref="E118">
    <cfRule type="expression" dxfId="845" priority="180" stopIfTrue="1">
      <formula>#N/A</formula>
    </cfRule>
  </conditionalFormatting>
  <conditionalFormatting sqref="E118">
    <cfRule type="containsErrors" dxfId="844" priority="179">
      <formula>ISERROR(E118)</formula>
    </cfRule>
  </conditionalFormatting>
  <conditionalFormatting sqref="E116">
    <cfRule type="expression" dxfId="843" priority="188" stopIfTrue="1">
      <formula>#N/A</formula>
    </cfRule>
  </conditionalFormatting>
  <conditionalFormatting sqref="E116">
    <cfRule type="containsErrors" dxfId="842" priority="187">
      <formula>ISERROR(E116)</formula>
    </cfRule>
  </conditionalFormatting>
  <conditionalFormatting sqref="E117">
    <cfRule type="expression" dxfId="841" priority="186" stopIfTrue="1">
      <formula>#N/A</formula>
    </cfRule>
  </conditionalFormatting>
  <conditionalFormatting sqref="E117">
    <cfRule type="containsErrors" dxfId="840" priority="185">
      <formula>ISERROR(E117)</formula>
    </cfRule>
  </conditionalFormatting>
  <conditionalFormatting sqref="E117">
    <cfRule type="expression" dxfId="839" priority="184" stopIfTrue="1">
      <formula>#N/A</formula>
    </cfRule>
  </conditionalFormatting>
  <conditionalFormatting sqref="E117">
    <cfRule type="containsErrors" dxfId="838" priority="183">
      <formula>ISERROR(E117)</formula>
    </cfRule>
  </conditionalFormatting>
  <conditionalFormatting sqref="E119">
    <cfRule type="expression" dxfId="837" priority="178" stopIfTrue="1">
      <formula>#N/A</formula>
    </cfRule>
  </conditionalFormatting>
  <conditionalFormatting sqref="E119">
    <cfRule type="containsErrors" dxfId="836" priority="177">
      <formula>ISERROR(E119)</formula>
    </cfRule>
  </conditionalFormatting>
  <conditionalFormatting sqref="E119">
    <cfRule type="expression" dxfId="835" priority="176" stopIfTrue="1">
      <formula>#N/A</formula>
    </cfRule>
  </conditionalFormatting>
  <conditionalFormatting sqref="E119">
    <cfRule type="containsErrors" dxfId="834" priority="175">
      <formula>ISERROR(E119)</formula>
    </cfRule>
  </conditionalFormatting>
  <conditionalFormatting sqref="E122">
    <cfRule type="expression" dxfId="833" priority="162" stopIfTrue="1">
      <formula>#N/A</formula>
    </cfRule>
  </conditionalFormatting>
  <conditionalFormatting sqref="E122">
    <cfRule type="containsErrors" dxfId="832" priority="161">
      <formula>ISERROR(E122)</formula>
    </cfRule>
  </conditionalFormatting>
  <conditionalFormatting sqref="E122">
    <cfRule type="expression" dxfId="831" priority="160" stopIfTrue="1">
      <formula>#N/A</formula>
    </cfRule>
  </conditionalFormatting>
  <conditionalFormatting sqref="E122">
    <cfRule type="containsErrors" dxfId="830" priority="159">
      <formula>ISERROR(E122)</formula>
    </cfRule>
  </conditionalFormatting>
  <conditionalFormatting sqref="E120">
    <cfRule type="expression" dxfId="829" priority="170" stopIfTrue="1">
      <formula>#N/A</formula>
    </cfRule>
  </conditionalFormatting>
  <conditionalFormatting sqref="E120">
    <cfRule type="containsErrors" dxfId="828" priority="169">
      <formula>ISERROR(E120)</formula>
    </cfRule>
  </conditionalFormatting>
  <conditionalFormatting sqref="E120">
    <cfRule type="expression" dxfId="827" priority="168" stopIfTrue="1">
      <formula>#N/A</formula>
    </cfRule>
  </conditionalFormatting>
  <conditionalFormatting sqref="E120">
    <cfRule type="containsErrors" dxfId="826" priority="167">
      <formula>ISERROR(E120)</formula>
    </cfRule>
  </conditionalFormatting>
  <conditionalFormatting sqref="E121">
    <cfRule type="expression" dxfId="825" priority="166" stopIfTrue="1">
      <formula>#N/A</formula>
    </cfRule>
  </conditionalFormatting>
  <conditionalFormatting sqref="E121">
    <cfRule type="containsErrors" dxfId="824" priority="165">
      <formula>ISERROR(E121)</formula>
    </cfRule>
  </conditionalFormatting>
  <conditionalFormatting sqref="E121">
    <cfRule type="expression" dxfId="823" priority="164" stopIfTrue="1">
      <formula>#N/A</formula>
    </cfRule>
  </conditionalFormatting>
  <conditionalFormatting sqref="E121">
    <cfRule type="containsErrors" dxfId="822" priority="163">
      <formula>ISERROR(E121)</formula>
    </cfRule>
  </conditionalFormatting>
  <conditionalFormatting sqref="E123">
    <cfRule type="expression" dxfId="821" priority="158" stopIfTrue="1">
      <formula>#N/A</formula>
    </cfRule>
  </conditionalFormatting>
  <conditionalFormatting sqref="E123">
    <cfRule type="containsErrors" dxfId="820" priority="157">
      <formula>ISERROR(E123)</formula>
    </cfRule>
  </conditionalFormatting>
  <conditionalFormatting sqref="E123">
    <cfRule type="expression" dxfId="819" priority="156" stopIfTrue="1">
      <formula>#N/A</formula>
    </cfRule>
  </conditionalFormatting>
  <conditionalFormatting sqref="E123">
    <cfRule type="containsErrors" dxfId="818" priority="155">
      <formula>ISERROR(E123)</formula>
    </cfRule>
  </conditionalFormatting>
  <conditionalFormatting sqref="E126">
    <cfRule type="expression" dxfId="817" priority="142" stopIfTrue="1">
      <formula>#N/A</formula>
    </cfRule>
  </conditionalFormatting>
  <conditionalFormatting sqref="E126">
    <cfRule type="containsErrors" dxfId="816" priority="141">
      <formula>ISERROR(E126)</formula>
    </cfRule>
  </conditionalFormatting>
  <conditionalFormatting sqref="E126">
    <cfRule type="expression" dxfId="815" priority="140" stopIfTrue="1">
      <formula>#N/A</formula>
    </cfRule>
  </conditionalFormatting>
  <conditionalFormatting sqref="E126">
    <cfRule type="containsErrors" dxfId="814" priority="139">
      <formula>ISERROR(E126)</formula>
    </cfRule>
  </conditionalFormatting>
  <conditionalFormatting sqref="E124">
    <cfRule type="expression" dxfId="813" priority="150" stopIfTrue="1">
      <formula>#N/A</formula>
    </cfRule>
  </conditionalFormatting>
  <conditionalFormatting sqref="E124">
    <cfRule type="containsErrors" dxfId="812" priority="149">
      <formula>ISERROR(E124)</formula>
    </cfRule>
  </conditionalFormatting>
  <conditionalFormatting sqref="E124">
    <cfRule type="expression" dxfId="811" priority="148" stopIfTrue="1">
      <formula>#N/A</formula>
    </cfRule>
  </conditionalFormatting>
  <conditionalFormatting sqref="E124">
    <cfRule type="containsErrors" dxfId="810" priority="147">
      <formula>ISERROR(E124)</formula>
    </cfRule>
  </conditionalFormatting>
  <conditionalFormatting sqref="E125">
    <cfRule type="expression" dxfId="809" priority="146" stopIfTrue="1">
      <formula>#N/A</formula>
    </cfRule>
  </conditionalFormatting>
  <conditionalFormatting sqref="E125">
    <cfRule type="containsErrors" dxfId="808" priority="145">
      <formula>ISERROR(E125)</formula>
    </cfRule>
  </conditionalFormatting>
  <conditionalFormatting sqref="E125">
    <cfRule type="expression" dxfId="807" priority="144" stopIfTrue="1">
      <formula>#N/A</formula>
    </cfRule>
  </conditionalFormatting>
  <conditionalFormatting sqref="E125">
    <cfRule type="containsErrors" dxfId="806" priority="143">
      <formula>ISERROR(E125)</formula>
    </cfRule>
  </conditionalFormatting>
  <conditionalFormatting sqref="E127">
    <cfRule type="expression" dxfId="805" priority="138" stopIfTrue="1">
      <formula>#N/A</formula>
    </cfRule>
  </conditionalFormatting>
  <conditionalFormatting sqref="E127">
    <cfRule type="containsErrors" dxfId="804" priority="137">
      <formula>ISERROR(E127)</formula>
    </cfRule>
  </conditionalFormatting>
  <conditionalFormatting sqref="E127">
    <cfRule type="expression" dxfId="803" priority="136" stopIfTrue="1">
      <formula>#N/A</formula>
    </cfRule>
  </conditionalFormatting>
  <conditionalFormatting sqref="E127">
    <cfRule type="containsErrors" dxfId="802" priority="135">
      <formula>ISERROR(E127)</formula>
    </cfRule>
  </conditionalFormatting>
  <conditionalFormatting sqref="E130">
    <cfRule type="expression" dxfId="801" priority="122" stopIfTrue="1">
      <formula>#N/A</formula>
    </cfRule>
  </conditionalFormatting>
  <conditionalFormatting sqref="E130">
    <cfRule type="containsErrors" dxfId="800" priority="121">
      <formula>ISERROR(E130)</formula>
    </cfRule>
  </conditionalFormatting>
  <conditionalFormatting sqref="E130">
    <cfRule type="expression" dxfId="799" priority="120" stopIfTrue="1">
      <formula>#N/A</formula>
    </cfRule>
  </conditionalFormatting>
  <conditionalFormatting sqref="E130">
    <cfRule type="containsErrors" dxfId="798" priority="119">
      <formula>ISERROR(E130)</formula>
    </cfRule>
  </conditionalFormatting>
  <conditionalFormatting sqref="E128">
    <cfRule type="expression" dxfId="797" priority="130" stopIfTrue="1">
      <formula>#N/A</formula>
    </cfRule>
  </conditionalFormatting>
  <conditionalFormatting sqref="E128">
    <cfRule type="containsErrors" dxfId="796" priority="129">
      <formula>ISERROR(E128)</formula>
    </cfRule>
  </conditionalFormatting>
  <conditionalFormatting sqref="E128">
    <cfRule type="expression" dxfId="795" priority="128" stopIfTrue="1">
      <formula>#N/A</formula>
    </cfRule>
  </conditionalFormatting>
  <conditionalFormatting sqref="E128">
    <cfRule type="containsErrors" dxfId="794" priority="127">
      <formula>ISERROR(E128)</formula>
    </cfRule>
  </conditionalFormatting>
  <conditionalFormatting sqref="E129">
    <cfRule type="expression" dxfId="793" priority="126" stopIfTrue="1">
      <formula>#N/A</formula>
    </cfRule>
  </conditionalFormatting>
  <conditionalFormatting sqref="E129">
    <cfRule type="containsErrors" dxfId="792" priority="125">
      <formula>ISERROR(E129)</formula>
    </cfRule>
  </conditionalFormatting>
  <conditionalFormatting sqref="E129">
    <cfRule type="expression" dxfId="791" priority="124" stopIfTrue="1">
      <formula>#N/A</formula>
    </cfRule>
  </conditionalFormatting>
  <conditionalFormatting sqref="E129">
    <cfRule type="containsErrors" dxfId="790" priority="123">
      <formula>ISERROR(E129)</formula>
    </cfRule>
  </conditionalFormatting>
  <conditionalFormatting sqref="E131">
    <cfRule type="expression" dxfId="789" priority="118" stopIfTrue="1">
      <formula>#N/A</formula>
    </cfRule>
  </conditionalFormatting>
  <conditionalFormatting sqref="E131">
    <cfRule type="containsErrors" dxfId="788" priority="117">
      <formula>ISERROR(E131)</formula>
    </cfRule>
  </conditionalFormatting>
  <conditionalFormatting sqref="E131">
    <cfRule type="expression" dxfId="787" priority="116" stopIfTrue="1">
      <formula>#N/A</formula>
    </cfRule>
  </conditionalFormatting>
  <conditionalFormatting sqref="E131">
    <cfRule type="containsErrors" dxfId="786" priority="115">
      <formula>ISERROR(E131)</formula>
    </cfRule>
  </conditionalFormatting>
  <conditionalFormatting sqref="E134:E137 E139">
    <cfRule type="expression" dxfId="785" priority="102" stopIfTrue="1">
      <formula>#N/A</formula>
    </cfRule>
  </conditionalFormatting>
  <conditionalFormatting sqref="E134:E137 E139">
    <cfRule type="containsErrors" dxfId="784" priority="101">
      <formula>ISERROR(E134)</formula>
    </cfRule>
  </conditionalFormatting>
  <conditionalFormatting sqref="E134:E137 E139">
    <cfRule type="expression" dxfId="783" priority="100" stopIfTrue="1">
      <formula>#N/A</formula>
    </cfRule>
  </conditionalFormatting>
  <conditionalFormatting sqref="E134:E137 E139">
    <cfRule type="containsErrors" dxfId="782" priority="99">
      <formula>ISERROR(E134)</formula>
    </cfRule>
  </conditionalFormatting>
  <conditionalFormatting sqref="E132">
    <cfRule type="expression" dxfId="781" priority="110" stopIfTrue="1">
      <formula>#N/A</formula>
    </cfRule>
  </conditionalFormatting>
  <conditionalFormatting sqref="E132">
    <cfRule type="containsErrors" dxfId="780" priority="109">
      <formula>ISERROR(E132)</formula>
    </cfRule>
  </conditionalFormatting>
  <conditionalFormatting sqref="E132">
    <cfRule type="expression" dxfId="779" priority="108" stopIfTrue="1">
      <formula>#N/A</formula>
    </cfRule>
  </conditionalFormatting>
  <conditionalFormatting sqref="E132">
    <cfRule type="containsErrors" dxfId="778" priority="107">
      <formula>ISERROR(E132)</formula>
    </cfRule>
  </conditionalFormatting>
  <conditionalFormatting sqref="E133">
    <cfRule type="expression" dxfId="777" priority="106" stopIfTrue="1">
      <formula>#N/A</formula>
    </cfRule>
  </conditionalFormatting>
  <conditionalFormatting sqref="E133">
    <cfRule type="containsErrors" dxfId="776" priority="105">
      <formula>ISERROR(E133)</formula>
    </cfRule>
  </conditionalFormatting>
  <conditionalFormatting sqref="E133">
    <cfRule type="expression" dxfId="775" priority="104" stopIfTrue="1">
      <formula>#N/A</formula>
    </cfRule>
  </conditionalFormatting>
  <conditionalFormatting sqref="E133">
    <cfRule type="containsErrors" dxfId="774" priority="103">
      <formula>ISERROR(E133)</formula>
    </cfRule>
  </conditionalFormatting>
  <conditionalFormatting sqref="E37:K40 E36 J36:K36">
    <cfRule type="expression" dxfId="773" priority="98" stopIfTrue="1">
      <formula>#N/A</formula>
    </cfRule>
  </conditionalFormatting>
  <conditionalFormatting sqref="E37:K40 E36 J36:K36">
    <cfRule type="containsErrors" dxfId="772" priority="97">
      <formula>ISERROR(E36)</formula>
    </cfRule>
  </conditionalFormatting>
  <conditionalFormatting sqref="E37:K40 E36 J36:K36">
    <cfRule type="expression" dxfId="771" priority="96" stopIfTrue="1">
      <formula>#N/A</formula>
    </cfRule>
  </conditionalFormatting>
  <conditionalFormatting sqref="E37:K40 E36 J36:K36">
    <cfRule type="containsErrors" dxfId="770" priority="95">
      <formula>ISERROR(E36)</formula>
    </cfRule>
  </conditionalFormatting>
  <conditionalFormatting sqref="O40:U40">
    <cfRule type="expression" dxfId="769" priority="94" stopIfTrue="1">
      <formula>#N/A</formula>
    </cfRule>
  </conditionalFormatting>
  <conditionalFormatting sqref="O40:U40">
    <cfRule type="containsErrors" dxfId="768" priority="93">
      <formula>ISERROR(O40)</formula>
    </cfRule>
  </conditionalFormatting>
  <conditionalFormatting sqref="O40:U40">
    <cfRule type="expression" dxfId="767" priority="92" stopIfTrue="1">
      <formula>#N/A</formula>
    </cfRule>
  </conditionalFormatting>
  <conditionalFormatting sqref="O40:U40">
    <cfRule type="containsErrors" dxfId="766" priority="91">
      <formula>ISERROR(O40)</formula>
    </cfRule>
  </conditionalFormatting>
  <conditionalFormatting sqref="O38:U39">
    <cfRule type="expression" dxfId="765" priority="90" stopIfTrue="1">
      <formula>#N/A</formula>
    </cfRule>
  </conditionalFormatting>
  <conditionalFormatting sqref="O38:U39">
    <cfRule type="containsErrors" dxfId="764" priority="89">
      <formula>ISERROR(O38)</formula>
    </cfRule>
  </conditionalFormatting>
  <conditionalFormatting sqref="O38:U39">
    <cfRule type="expression" dxfId="763" priority="88" stopIfTrue="1">
      <formula>#N/A</formula>
    </cfRule>
  </conditionalFormatting>
  <conditionalFormatting sqref="O38:U39">
    <cfRule type="containsErrors" dxfId="762" priority="87">
      <formula>ISERROR(O38)</formula>
    </cfRule>
  </conditionalFormatting>
  <conditionalFormatting sqref="O58:O91">
    <cfRule type="expression" dxfId="761" priority="86" stopIfTrue="1">
      <formula>#N/A</formula>
    </cfRule>
  </conditionalFormatting>
  <conditionalFormatting sqref="O58:O91">
    <cfRule type="containsErrors" dxfId="760" priority="85">
      <formula>ISERROR(O58)</formula>
    </cfRule>
  </conditionalFormatting>
  <conditionalFormatting sqref="O58:O91">
    <cfRule type="expression" dxfId="759" priority="84" stopIfTrue="1">
      <formula>#N/A</formula>
    </cfRule>
  </conditionalFormatting>
  <conditionalFormatting sqref="O58:O91">
    <cfRule type="containsErrors" dxfId="758" priority="83">
      <formula>ISERROR(O58)</formula>
    </cfRule>
  </conditionalFormatting>
  <conditionalFormatting sqref="O57">
    <cfRule type="expression" dxfId="757" priority="78" stopIfTrue="1">
      <formula>#N/A</formula>
    </cfRule>
  </conditionalFormatting>
  <conditionalFormatting sqref="O57">
    <cfRule type="containsErrors" dxfId="756" priority="77">
      <formula>ISERROR(O57)</formula>
    </cfRule>
  </conditionalFormatting>
  <conditionalFormatting sqref="O57">
    <cfRule type="expression" dxfId="755" priority="76" stopIfTrue="1">
      <formula>#N/A</formula>
    </cfRule>
  </conditionalFormatting>
  <conditionalFormatting sqref="O57">
    <cfRule type="containsErrors" dxfId="754" priority="75">
      <formula>ISERROR(O57)</formula>
    </cfRule>
  </conditionalFormatting>
  <conditionalFormatting sqref="O92">
    <cfRule type="expression" dxfId="753" priority="74" stopIfTrue="1">
      <formula>#N/A</formula>
    </cfRule>
  </conditionalFormatting>
  <conditionalFormatting sqref="O92">
    <cfRule type="containsErrors" dxfId="752" priority="73">
      <formula>ISERROR(O92)</formula>
    </cfRule>
  </conditionalFormatting>
  <conditionalFormatting sqref="O92">
    <cfRule type="expression" dxfId="751" priority="72" stopIfTrue="1">
      <formula>#N/A</formula>
    </cfRule>
  </conditionalFormatting>
  <conditionalFormatting sqref="O92">
    <cfRule type="containsErrors" dxfId="750" priority="71">
      <formula>ISERROR(O92)</formula>
    </cfRule>
  </conditionalFormatting>
  <conditionalFormatting sqref="C141:D141">
    <cfRule type="containsErrors" dxfId="749" priority="62">
      <formula>ISERROR(C141)</formula>
    </cfRule>
  </conditionalFormatting>
  <conditionalFormatting sqref="C142:D142">
    <cfRule type="containsErrors" dxfId="748" priority="61">
      <formula>ISERROR(C142)</formula>
    </cfRule>
  </conditionalFormatting>
  <conditionalFormatting sqref="M93:N93">
    <cfRule type="containsErrors" dxfId="747" priority="60">
      <formula>ISERROR(M93)</formula>
    </cfRule>
  </conditionalFormatting>
  <conditionalFormatting sqref="M94:N94">
    <cfRule type="containsErrors" dxfId="746" priority="59">
      <formula>ISERROR(M94)</formula>
    </cfRule>
  </conditionalFormatting>
  <conditionalFormatting sqref="O93">
    <cfRule type="expression" dxfId="745" priority="58" stopIfTrue="1">
      <formula>#N/A</formula>
    </cfRule>
  </conditionalFormatting>
  <conditionalFormatting sqref="O93">
    <cfRule type="containsErrors" dxfId="744" priority="57">
      <formula>ISERROR(O93)</formula>
    </cfRule>
  </conditionalFormatting>
  <conditionalFormatting sqref="O93">
    <cfRule type="containsErrors" dxfId="743" priority="56">
      <formula>ISERROR(O93)</formula>
    </cfRule>
  </conditionalFormatting>
  <conditionalFormatting sqref="O94">
    <cfRule type="expression" dxfId="742" priority="55" stopIfTrue="1">
      <formula>#N/A</formula>
    </cfRule>
  </conditionalFormatting>
  <conditionalFormatting sqref="O94">
    <cfRule type="containsErrors" dxfId="741" priority="54">
      <formula>ISERROR(O94)</formula>
    </cfRule>
  </conditionalFormatting>
  <conditionalFormatting sqref="O94">
    <cfRule type="containsErrors" dxfId="740" priority="53">
      <formula>ISERROR(O94)</formula>
    </cfRule>
  </conditionalFormatting>
  <conditionalFormatting sqref="O143:U143">
    <cfRule type="containsErrors" dxfId="739" priority="27">
      <formula>ISERROR(O143)</formula>
    </cfRule>
  </conditionalFormatting>
  <conditionalFormatting sqref="E143:K143">
    <cfRule type="expression" dxfId="738" priority="34" stopIfTrue="1">
      <formula>#N/A</formula>
    </cfRule>
  </conditionalFormatting>
  <conditionalFormatting sqref="E143:K143">
    <cfRule type="containsErrors" dxfId="737" priority="33">
      <formula>ISERROR(E143)</formula>
    </cfRule>
  </conditionalFormatting>
  <conditionalFormatting sqref="E143:K143">
    <cfRule type="expression" dxfId="736" priority="32" stopIfTrue="1">
      <formula>#N/A</formula>
    </cfRule>
  </conditionalFormatting>
  <conditionalFormatting sqref="E143:K143">
    <cfRule type="containsErrors" dxfId="735" priority="31">
      <formula>ISERROR(E143)</formula>
    </cfRule>
  </conditionalFormatting>
  <conditionalFormatting sqref="O143:U143">
    <cfRule type="expression" dxfId="734" priority="30" stopIfTrue="1">
      <formula>#N/A</formula>
    </cfRule>
  </conditionalFormatting>
  <conditionalFormatting sqref="O143:U143">
    <cfRule type="containsErrors" dxfId="733" priority="29">
      <formula>ISERROR(O143)</formula>
    </cfRule>
  </conditionalFormatting>
  <conditionalFormatting sqref="O143:U143">
    <cfRule type="expression" dxfId="732" priority="28" stopIfTrue="1">
      <formula>#N/A</formula>
    </cfRule>
  </conditionalFormatting>
  <conditionalFormatting sqref="Q93">
    <cfRule type="expression" dxfId="731" priority="26" stopIfTrue="1">
      <formula>#N/A</formula>
    </cfRule>
  </conditionalFormatting>
  <conditionalFormatting sqref="Q93">
    <cfRule type="containsErrors" dxfId="730" priority="25">
      <formula>ISERROR(Q93)</formula>
    </cfRule>
  </conditionalFormatting>
  <conditionalFormatting sqref="Q93">
    <cfRule type="containsErrors" dxfId="729" priority="24">
      <formula>ISERROR(Q93)</formula>
    </cfRule>
  </conditionalFormatting>
  <conditionalFormatting sqref="S93">
    <cfRule type="expression" dxfId="728" priority="23" stopIfTrue="1">
      <formula>#N/A</formula>
    </cfRule>
  </conditionalFormatting>
  <conditionalFormatting sqref="S93">
    <cfRule type="containsErrors" dxfId="727" priority="22">
      <formula>ISERROR(S93)</formula>
    </cfRule>
  </conditionalFormatting>
  <conditionalFormatting sqref="S93">
    <cfRule type="containsErrors" dxfId="726" priority="21">
      <formula>ISERROR(S93)</formula>
    </cfRule>
  </conditionalFormatting>
  <conditionalFormatting sqref="U93">
    <cfRule type="expression" dxfId="725" priority="20" stopIfTrue="1">
      <formula>#N/A</formula>
    </cfRule>
  </conditionalFormatting>
  <conditionalFormatting sqref="U93">
    <cfRule type="containsErrors" dxfId="724" priority="19">
      <formula>ISERROR(U93)</formula>
    </cfRule>
  </conditionalFormatting>
  <conditionalFormatting sqref="U93">
    <cfRule type="containsErrors" dxfId="723" priority="18">
      <formula>ISERROR(U93)</formula>
    </cfRule>
  </conditionalFormatting>
  <conditionalFormatting sqref="Q94">
    <cfRule type="expression" dxfId="722" priority="17" stopIfTrue="1">
      <formula>#N/A</formula>
    </cfRule>
  </conditionalFormatting>
  <conditionalFormatting sqref="Q94">
    <cfRule type="containsErrors" dxfId="721" priority="16">
      <formula>ISERROR(Q94)</formula>
    </cfRule>
  </conditionalFormatting>
  <conditionalFormatting sqref="Q94">
    <cfRule type="containsErrors" dxfId="720" priority="15">
      <formula>ISERROR(Q94)</formula>
    </cfRule>
  </conditionalFormatting>
  <conditionalFormatting sqref="S94">
    <cfRule type="expression" dxfId="719" priority="14" stopIfTrue="1">
      <formula>#N/A</formula>
    </cfRule>
  </conditionalFormatting>
  <conditionalFormatting sqref="S94">
    <cfRule type="containsErrors" dxfId="718" priority="13">
      <formula>ISERROR(S94)</formula>
    </cfRule>
  </conditionalFormatting>
  <conditionalFormatting sqref="S94">
    <cfRule type="containsErrors" dxfId="717" priority="12">
      <formula>ISERROR(S94)</formula>
    </cfRule>
  </conditionalFormatting>
  <conditionalFormatting sqref="U94">
    <cfRule type="expression" dxfId="716" priority="11" stopIfTrue="1">
      <formula>#N/A</formula>
    </cfRule>
  </conditionalFormatting>
  <conditionalFormatting sqref="U94">
    <cfRule type="containsErrors" dxfId="715" priority="10">
      <formula>ISERROR(U94)</formula>
    </cfRule>
  </conditionalFormatting>
  <conditionalFormatting sqref="U94">
    <cfRule type="containsErrors" dxfId="714" priority="9">
      <formula>ISERROR(U94)</formula>
    </cfRule>
  </conditionalFormatting>
  <conditionalFormatting sqref="E138">
    <cfRule type="expression" dxfId="713" priority="8" stopIfTrue="1">
      <formula>#N/A</formula>
    </cfRule>
  </conditionalFormatting>
  <conditionalFormatting sqref="E138">
    <cfRule type="containsErrors" dxfId="712" priority="7">
      <formula>ISERROR(E138)</formula>
    </cfRule>
  </conditionalFormatting>
  <conditionalFormatting sqref="E138">
    <cfRule type="expression" dxfId="711" priority="6" stopIfTrue="1">
      <formula>#N/A</formula>
    </cfRule>
  </conditionalFormatting>
  <conditionalFormatting sqref="E138">
    <cfRule type="containsErrors" dxfId="710" priority="5">
      <formula>ISERROR(E138)</formula>
    </cfRule>
  </conditionalFormatting>
  <conditionalFormatting sqref="E138">
    <cfRule type="expression" dxfId="709" priority="4" stopIfTrue="1">
      <formula>#N/A</formula>
    </cfRule>
  </conditionalFormatting>
  <conditionalFormatting sqref="E138">
    <cfRule type="containsErrors" dxfId="708" priority="3">
      <formula>ISERROR(E138)</formula>
    </cfRule>
  </conditionalFormatting>
  <conditionalFormatting sqref="E138">
    <cfRule type="expression" dxfId="707" priority="2" stopIfTrue="1">
      <formula>#N/A</formula>
    </cfRule>
  </conditionalFormatting>
  <conditionalFormatting sqref="E138">
    <cfRule type="containsErrors" dxfId="706" priority="1">
      <formula>ISERROR(E138)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0:K140 C57:D57 H57 D139 F57 F139 J57 J58:J114 F58:F114 H58:H114 C58:D104 C146:K146 F141 F142 H141 H142 J141 J142 C106:D114 D105 F147:K147 E52 E57:E134 E38:E39 O38:O39 O57:O91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E8" sqref="E8"/>
    </sheetView>
  </sheetViews>
  <sheetFormatPr baseColWidth="10" defaultRowHeight="12.75" x14ac:dyDescent="0.2"/>
  <cols>
    <col min="1" max="1" width="6.19921875" style="49" customWidth="1"/>
    <col min="2" max="2" width="3.69921875" style="49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8" t="str">
        <f>te!A12</f>
        <v>Indices prix de transaction et terrain à bâtir pour propriété privée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8" t="str">
        <f>hi!$G$5</f>
        <v>3e trimestre 2020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7"/>
      <c r="B12" s="48"/>
      <c r="C12" s="164" t="str">
        <f>te!A101</f>
        <v>Régions FPRE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7"/>
      <c r="B13" s="48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7"/>
      <c r="B14" s="48"/>
      <c r="C14" s="228" t="str">
        <f>CONCATENATE(hi!A65,": ",hi!B65)</f>
        <v>1: Région lémanique</v>
      </c>
      <c r="D14" s="228"/>
      <c r="E14" s="228"/>
      <c r="F14" s="228"/>
      <c r="G14" s="228"/>
      <c r="H14" s="228"/>
      <c r="I14" s="228"/>
      <c r="J14" s="228" t="str">
        <f>CONCATENATE(hi!A66,": ",hi!B66)</f>
        <v>2: Région Jura</v>
      </c>
      <c r="K14" s="228"/>
      <c r="L14" s="228"/>
      <c r="M14" s="228"/>
      <c r="N14" s="228"/>
      <c r="O14" s="228"/>
      <c r="P14" s="156"/>
      <c r="Q14" s="228" t="str">
        <f>CONCATENATE(hi!A67,": ",hi!B67)</f>
        <v>3: Région l'espace Mittelland</v>
      </c>
      <c r="R14" s="228"/>
      <c r="S14" s="228"/>
      <c r="T14" s="228"/>
      <c r="U14" s="228"/>
      <c r="V14" s="228"/>
      <c r="W14" s="228"/>
      <c r="X14" s="228" t="str">
        <f>CONCATENATE(hi!A68,": ",hi!B68)</f>
        <v>4: Région Bâle</v>
      </c>
      <c r="Y14" s="228"/>
      <c r="Z14" s="228"/>
      <c r="AA14" s="228"/>
      <c r="AB14" s="228"/>
      <c r="AC14" s="228"/>
    </row>
    <row r="15" spans="1:103" x14ac:dyDescent="0.2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">
      <c r="A27" s="47"/>
      <c r="B27" s="48"/>
      <c r="C27" s="228" t="str">
        <f>CONCATENATE(hi!A69,": ",hi!B69)</f>
        <v>5: Région Zurich</v>
      </c>
      <c r="D27" s="228"/>
      <c r="E27" s="228"/>
      <c r="F27" s="228"/>
      <c r="G27" s="228"/>
      <c r="H27" s="228"/>
      <c r="I27" s="228"/>
      <c r="J27" s="228" t="str">
        <f>CONCATENATE(hi!A70,": ",hi!B70)</f>
        <v>6: Région Suisse orientale</v>
      </c>
      <c r="K27" s="228"/>
      <c r="L27" s="228"/>
      <c r="M27" s="228"/>
      <c r="N27" s="228"/>
      <c r="O27" s="228"/>
      <c r="P27" s="156"/>
      <c r="Q27" s="228" t="str">
        <f>CONCATENATE(hi!A71,": ",hi!B71)</f>
        <v>7: Région alpine</v>
      </c>
      <c r="R27" s="228"/>
      <c r="S27" s="228"/>
      <c r="T27" s="228"/>
      <c r="U27" s="228"/>
      <c r="V27" s="228"/>
      <c r="W27" s="228"/>
      <c r="X27" s="228" t="str">
        <f>CONCATENATE(hi!A72,": ",hi!B72)</f>
        <v>8: Région Suisse du sud</v>
      </c>
      <c r="Y27" s="228"/>
      <c r="Z27" s="228"/>
      <c r="AA27" s="228"/>
      <c r="AB27" s="228"/>
      <c r="AC27" s="228"/>
    </row>
    <row r="28" spans="1:30" x14ac:dyDescent="0.2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28"/>
      <c r="Q40" s="228"/>
      <c r="R40" s="228"/>
      <c r="S40" s="228"/>
      <c r="T40" s="228"/>
      <c r="U40" s="228"/>
      <c r="V40" s="228"/>
      <c r="W40" s="228"/>
      <c r="X40" s="229"/>
      <c r="Y40" s="10"/>
      <c r="Z40" s="10"/>
      <c r="AA40" s="10"/>
      <c r="AB40" s="10"/>
      <c r="AC40" s="10"/>
    </row>
    <row r="41" spans="1:104" x14ac:dyDescent="0.2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499999999999993" customHeight="1" x14ac:dyDescent="0.2">
      <c r="A46" s="13"/>
      <c r="B46" s="85"/>
      <c r="C46" s="204" t="s">
        <v>56</v>
      </c>
      <c r="D46" s="204"/>
      <c r="E46" s="204"/>
      <c r="F46" s="146"/>
      <c r="G46" s="146"/>
      <c r="H46" s="142" t="str">
        <f>te!A12</f>
        <v>Indices prix de transaction et terrain à bâtir pour propriété privée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3e trimestre 2020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85"/>
      <c r="C47" s="204" t="s">
        <v>0</v>
      </c>
      <c r="D47" s="204"/>
      <c r="E47" s="204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">
      <c r="A118" s="47"/>
      <c r="B118" s="47"/>
    </row>
    <row r="119" spans="1:30" x14ac:dyDescent="0.2">
      <c r="A119" s="47"/>
      <c r="B119" s="47"/>
    </row>
    <row r="120" spans="1:30" x14ac:dyDescent="0.2">
      <c r="A120" s="47"/>
      <c r="B120" s="47"/>
    </row>
    <row r="121" spans="1:30" x14ac:dyDescent="0.2">
      <c r="A121" s="47"/>
      <c r="B121" s="47"/>
    </row>
    <row r="122" spans="1:30" x14ac:dyDescent="0.2">
      <c r="A122" s="47"/>
      <c r="B122" s="47"/>
    </row>
    <row r="123" spans="1:30" x14ac:dyDescent="0.2">
      <c r="A123" s="47"/>
      <c r="B123" s="47"/>
    </row>
    <row r="124" spans="1:30" x14ac:dyDescent="0.2">
      <c r="A124" s="47"/>
      <c r="B124" s="47"/>
    </row>
    <row r="125" spans="1:30" x14ac:dyDescent="0.2">
      <c r="A125" s="47"/>
      <c r="B125" s="47"/>
    </row>
    <row r="126" spans="1:30" x14ac:dyDescent="0.2">
      <c r="A126" s="47"/>
      <c r="B126" s="47"/>
    </row>
    <row r="127" spans="1:30" x14ac:dyDescent="0.2">
      <c r="A127" s="47"/>
      <c r="B127" s="47"/>
    </row>
    <row r="128" spans="1:30" x14ac:dyDescent="0.2">
      <c r="A128" s="47"/>
      <c r="B128" s="47"/>
    </row>
    <row r="129" spans="1:31" x14ac:dyDescent="0.2">
      <c r="A129" s="47"/>
      <c r="B129" s="47"/>
    </row>
    <row r="130" spans="1:31" x14ac:dyDescent="0.2">
      <c r="A130" s="47"/>
      <c r="B130" s="47"/>
    </row>
    <row r="131" spans="1:31" x14ac:dyDescent="0.2">
      <c r="A131" s="47"/>
      <c r="B131" s="47"/>
    </row>
    <row r="132" spans="1:31" x14ac:dyDescent="0.2">
      <c r="A132" s="47"/>
      <c r="B132" s="47"/>
    </row>
    <row r="133" spans="1:31" x14ac:dyDescent="0.2">
      <c r="A133" s="47"/>
      <c r="B133" s="47"/>
    </row>
    <row r="134" spans="1:31" x14ac:dyDescent="0.2">
      <c r="A134" s="47"/>
      <c r="B134" s="47"/>
    </row>
    <row r="135" spans="1:31" x14ac:dyDescent="0.2">
      <c r="A135" s="47"/>
      <c r="B135" s="47"/>
    </row>
    <row r="136" spans="1:31" x14ac:dyDescent="0.2">
      <c r="A136" s="47"/>
      <c r="B136" s="47"/>
    </row>
    <row r="137" spans="1:31" x14ac:dyDescent="0.2">
      <c r="A137" s="47"/>
      <c r="B137" s="47"/>
    </row>
    <row r="138" spans="1:31" x14ac:dyDescent="0.2">
      <c r="A138" s="47"/>
      <c r="B138" s="47"/>
    </row>
    <row r="139" spans="1:31" x14ac:dyDescent="0.2">
      <c r="A139" s="47"/>
      <c r="B139" s="47"/>
    </row>
    <row r="140" spans="1:31" x14ac:dyDescent="0.2">
      <c r="A140" s="47"/>
      <c r="B140" s="47"/>
    </row>
    <row r="141" spans="1:31" x14ac:dyDescent="0.2">
      <c r="A141" s="47"/>
      <c r="B141" s="47"/>
    </row>
    <row r="142" spans="1:31" x14ac:dyDescent="0.2">
      <c r="A142" s="47"/>
      <c r="B142" s="47"/>
    </row>
    <row r="143" spans="1:31" ht="15" x14ac:dyDescent="0.2">
      <c r="A143" s="47"/>
      <c r="B143" s="47"/>
      <c r="AE143" s="84"/>
    </row>
    <row r="144" spans="1:31" x14ac:dyDescent="0.2">
      <c r="A144" s="47"/>
      <c r="B144" s="47"/>
    </row>
    <row r="145" spans="1:2" x14ac:dyDescent="0.2">
      <c r="A145" s="47"/>
      <c r="B145" s="47"/>
    </row>
    <row r="146" spans="1:2" x14ac:dyDescent="0.2">
      <c r="A146" s="47"/>
      <c r="B146" s="47"/>
    </row>
    <row r="147" spans="1:2" x14ac:dyDescent="0.2">
      <c r="A147" s="47"/>
      <c r="B147" s="47"/>
    </row>
    <row r="148" spans="1:2" x14ac:dyDescent="0.2">
      <c r="A148" s="47"/>
      <c r="B148" s="47"/>
    </row>
    <row r="149" spans="1:2" x14ac:dyDescent="0.2">
      <c r="A149" s="47"/>
      <c r="B149" s="47"/>
    </row>
    <row r="150" spans="1:2" x14ac:dyDescent="0.2">
      <c r="A150" s="47"/>
      <c r="B150" s="47"/>
    </row>
    <row r="151" spans="1:2" x14ac:dyDescent="0.2">
      <c r="A151" s="47"/>
      <c r="B151" s="47"/>
    </row>
    <row r="152" spans="1:2" x14ac:dyDescent="0.2">
      <c r="A152" s="47"/>
      <c r="B152" s="47"/>
    </row>
    <row r="153" spans="1:2" x14ac:dyDescent="0.2">
      <c r="A153" s="47"/>
      <c r="B153" s="47"/>
    </row>
    <row r="154" spans="1:2" x14ac:dyDescent="0.2">
      <c r="A154" s="47"/>
      <c r="B154" s="47"/>
    </row>
    <row r="155" spans="1:2" x14ac:dyDescent="0.2">
      <c r="A155" s="47"/>
      <c r="B155" s="47"/>
    </row>
    <row r="156" spans="1:2" x14ac:dyDescent="0.2">
      <c r="A156" s="47"/>
      <c r="B156" s="47"/>
    </row>
    <row r="157" spans="1:2" x14ac:dyDescent="0.2">
      <c r="A157" s="47"/>
      <c r="B157" s="47"/>
    </row>
    <row r="158" spans="1:2" x14ac:dyDescent="0.2">
      <c r="A158" s="47"/>
      <c r="B158" s="47"/>
    </row>
    <row r="159" spans="1:2" x14ac:dyDescent="0.2">
      <c r="A159" s="47"/>
      <c r="B159" s="47"/>
    </row>
    <row r="160" spans="1:2" x14ac:dyDescent="0.2">
      <c r="A160" s="47"/>
      <c r="B160" s="47"/>
    </row>
    <row r="161" spans="1:2" x14ac:dyDescent="0.2">
      <c r="A161" s="47"/>
      <c r="B161" s="47"/>
    </row>
    <row r="162" spans="1:2" x14ac:dyDescent="0.2">
      <c r="A162" s="47"/>
      <c r="B162" s="47"/>
    </row>
    <row r="163" spans="1:2" x14ac:dyDescent="0.2">
      <c r="A163" s="47"/>
      <c r="B163" s="47"/>
    </row>
    <row r="164" spans="1:2" x14ac:dyDescent="0.2">
      <c r="A164" s="47"/>
      <c r="B164" s="47"/>
    </row>
    <row r="165" spans="1:2" x14ac:dyDescent="0.2">
      <c r="A165" s="47"/>
      <c r="B165" s="47"/>
    </row>
    <row r="166" spans="1:2" x14ac:dyDescent="0.2">
      <c r="A166" s="47"/>
      <c r="B166" s="47"/>
    </row>
    <row r="167" spans="1:2" x14ac:dyDescent="0.2">
      <c r="A167" s="47"/>
      <c r="B167" s="47"/>
    </row>
    <row r="168" spans="1:2" x14ac:dyDescent="0.2">
      <c r="A168" s="47"/>
      <c r="B168" s="47"/>
    </row>
    <row r="169" spans="1:2" x14ac:dyDescent="0.2">
      <c r="A169" s="47"/>
      <c r="B169" s="47"/>
    </row>
    <row r="170" spans="1:2" x14ac:dyDescent="0.2">
      <c r="A170" s="47"/>
      <c r="B170" s="47"/>
    </row>
    <row r="171" spans="1:2" x14ac:dyDescent="0.2">
      <c r="A171" s="47"/>
      <c r="B171" s="47"/>
    </row>
    <row r="172" spans="1:2" x14ac:dyDescent="0.2">
      <c r="A172" s="47"/>
      <c r="B172" s="47"/>
    </row>
    <row r="173" spans="1:2" x14ac:dyDescent="0.2">
      <c r="A173" s="47"/>
      <c r="B173" s="47"/>
    </row>
    <row r="174" spans="1:2" x14ac:dyDescent="0.2">
      <c r="A174" s="47"/>
      <c r="B174" s="47"/>
    </row>
    <row r="175" spans="1:2" x14ac:dyDescent="0.2">
      <c r="A175" s="47"/>
      <c r="B175" s="47"/>
    </row>
    <row r="176" spans="1:2" x14ac:dyDescent="0.2">
      <c r="A176" s="47"/>
      <c r="B176" s="47"/>
    </row>
    <row r="177" spans="1:2" x14ac:dyDescent="0.2">
      <c r="A177" s="47"/>
      <c r="B177" s="47"/>
    </row>
    <row r="178" spans="1:2" x14ac:dyDescent="0.2">
      <c r="A178" s="47"/>
      <c r="B178" s="47"/>
    </row>
    <row r="179" spans="1:2" x14ac:dyDescent="0.2">
      <c r="A179" s="47"/>
      <c r="B179" s="47"/>
    </row>
    <row r="180" spans="1:2" x14ac:dyDescent="0.2">
      <c r="A180" s="47"/>
      <c r="B180" s="47"/>
    </row>
    <row r="181" spans="1:2" x14ac:dyDescent="0.2">
      <c r="A181" s="47"/>
      <c r="B181" s="47"/>
    </row>
    <row r="182" spans="1:2" x14ac:dyDescent="0.2">
      <c r="A182" s="47"/>
      <c r="B182" s="47"/>
    </row>
    <row r="183" spans="1:2" x14ac:dyDescent="0.2">
      <c r="A183" s="47"/>
      <c r="B183" s="47"/>
    </row>
    <row r="184" spans="1:2" x14ac:dyDescent="0.2">
      <c r="A184" s="47"/>
      <c r="B184" s="47"/>
    </row>
    <row r="185" spans="1:2" x14ac:dyDescent="0.2">
      <c r="A185" s="47"/>
      <c r="B185" s="47"/>
    </row>
    <row r="186" spans="1:2" x14ac:dyDescent="0.2">
      <c r="A186" s="47"/>
      <c r="B186" s="47"/>
    </row>
    <row r="187" spans="1:2" x14ac:dyDescent="0.2">
      <c r="A187" s="47"/>
      <c r="B187" s="47"/>
    </row>
    <row r="188" spans="1:2" x14ac:dyDescent="0.2">
      <c r="A188" s="47"/>
      <c r="B188" s="47"/>
    </row>
    <row r="189" spans="1:2" x14ac:dyDescent="0.2">
      <c r="A189" s="47"/>
      <c r="B189" s="47"/>
    </row>
    <row r="190" spans="1:2" x14ac:dyDescent="0.2">
      <c r="A190" s="47"/>
      <c r="B190" s="47"/>
    </row>
    <row r="191" spans="1:2" x14ac:dyDescent="0.2">
      <c r="A191" s="47"/>
      <c r="B191" s="47"/>
    </row>
    <row r="192" spans="1:2" x14ac:dyDescent="0.2">
      <c r="A192" s="47"/>
      <c r="B192" s="47"/>
    </row>
    <row r="193" spans="1:2" x14ac:dyDescent="0.2">
      <c r="A193" s="47"/>
      <c r="B193" s="47"/>
    </row>
    <row r="194" spans="1:2" x14ac:dyDescent="0.2">
      <c r="A194" s="47"/>
      <c r="B194" s="47"/>
    </row>
    <row r="195" spans="1:2" x14ac:dyDescent="0.2">
      <c r="A195" s="47"/>
      <c r="B195" s="47"/>
    </row>
    <row r="196" spans="1:2" x14ac:dyDescent="0.2">
      <c r="A196" s="47"/>
      <c r="B196" s="47"/>
    </row>
    <row r="197" spans="1:2" x14ac:dyDescent="0.2">
      <c r="A197" s="47"/>
      <c r="B197" s="47"/>
    </row>
    <row r="198" spans="1:2" x14ac:dyDescent="0.2">
      <c r="A198" s="47"/>
      <c r="B198" s="47"/>
    </row>
    <row r="199" spans="1:2" x14ac:dyDescent="0.2">
      <c r="A199" s="47"/>
      <c r="B199" s="47"/>
    </row>
    <row r="200" spans="1:2" x14ac:dyDescent="0.2">
      <c r="A200" s="47"/>
      <c r="B200" s="47"/>
    </row>
    <row r="201" spans="1:2" x14ac:dyDescent="0.2">
      <c r="A201" s="47"/>
      <c r="B201" s="47"/>
    </row>
    <row r="202" spans="1:2" x14ac:dyDescent="0.2">
      <c r="A202" s="47"/>
      <c r="B202" s="47"/>
    </row>
    <row r="203" spans="1:2" x14ac:dyDescent="0.2">
      <c r="A203" s="47"/>
      <c r="B203" s="47"/>
    </row>
    <row r="204" spans="1:2" x14ac:dyDescent="0.2">
      <c r="A204" s="47"/>
      <c r="B204" s="47"/>
    </row>
    <row r="205" spans="1:2" x14ac:dyDescent="0.2">
      <c r="A205" s="47"/>
      <c r="B205" s="47"/>
    </row>
    <row r="206" spans="1:2" x14ac:dyDescent="0.2">
      <c r="A206" s="47"/>
      <c r="B206" s="47"/>
    </row>
    <row r="207" spans="1:2" x14ac:dyDescent="0.2">
      <c r="A207" s="47"/>
      <c r="B207" s="47"/>
    </row>
    <row r="208" spans="1:2" x14ac:dyDescent="0.2">
      <c r="A208" s="47"/>
      <c r="B208" s="47"/>
    </row>
    <row r="209" spans="1:2" x14ac:dyDescent="0.2">
      <c r="A209" s="47"/>
      <c r="B209" s="47"/>
    </row>
    <row r="210" spans="1:2" x14ac:dyDescent="0.2">
      <c r="A210" s="47"/>
      <c r="B210" s="47"/>
    </row>
    <row r="211" spans="1:2" x14ac:dyDescent="0.2">
      <c r="A211" s="47"/>
      <c r="B211" s="47"/>
    </row>
    <row r="212" spans="1:2" x14ac:dyDescent="0.2">
      <c r="A212" s="47"/>
      <c r="B212" s="47"/>
    </row>
    <row r="213" spans="1:2" x14ac:dyDescent="0.2">
      <c r="A213" s="47"/>
      <c r="B213" s="47"/>
    </row>
    <row r="214" spans="1:2" x14ac:dyDescent="0.2">
      <c r="A214" s="47"/>
      <c r="B214" s="47"/>
    </row>
    <row r="215" spans="1:2" x14ac:dyDescent="0.2">
      <c r="A215" s="47"/>
      <c r="B215" s="47"/>
    </row>
    <row r="216" spans="1:2" x14ac:dyDescent="0.2">
      <c r="A216" s="47"/>
      <c r="B216" s="47"/>
    </row>
    <row r="217" spans="1:2" x14ac:dyDescent="0.2">
      <c r="A217" s="47"/>
      <c r="B217" s="47"/>
    </row>
    <row r="218" spans="1:2" x14ac:dyDescent="0.2">
      <c r="A218" s="47"/>
      <c r="B218" s="47"/>
    </row>
    <row r="219" spans="1:2" x14ac:dyDescent="0.2">
      <c r="A219" s="47"/>
      <c r="B219" s="47"/>
    </row>
    <row r="220" spans="1:2" x14ac:dyDescent="0.2">
      <c r="A220" s="47"/>
      <c r="B220" s="47"/>
    </row>
    <row r="221" spans="1:2" x14ac:dyDescent="0.2">
      <c r="A221" s="47"/>
      <c r="B221" s="47"/>
    </row>
    <row r="222" spans="1:2" x14ac:dyDescent="0.2">
      <c r="A222" s="47"/>
      <c r="B222" s="47"/>
    </row>
    <row r="223" spans="1:2" x14ac:dyDescent="0.2">
      <c r="A223" s="47"/>
      <c r="B223" s="47"/>
    </row>
    <row r="224" spans="1:2" x14ac:dyDescent="0.2">
      <c r="A224" s="47"/>
      <c r="B224" s="47"/>
    </row>
    <row r="225" spans="1:2" x14ac:dyDescent="0.2">
      <c r="A225" s="47"/>
      <c r="B225" s="47"/>
    </row>
    <row r="226" spans="1:2" x14ac:dyDescent="0.2">
      <c r="A226" s="47"/>
      <c r="B226" s="47"/>
    </row>
    <row r="227" spans="1:2" x14ac:dyDescent="0.2">
      <c r="A227" s="47"/>
      <c r="B227" s="47"/>
    </row>
    <row r="228" spans="1:2" x14ac:dyDescent="0.2">
      <c r="A228" s="47"/>
      <c r="B228" s="47"/>
    </row>
    <row r="229" spans="1:2" x14ac:dyDescent="0.2">
      <c r="A229" s="47"/>
      <c r="B229" s="47"/>
    </row>
    <row r="230" spans="1:2" x14ac:dyDescent="0.2">
      <c r="A230" s="47"/>
      <c r="B230" s="47"/>
    </row>
    <row r="231" spans="1:2" x14ac:dyDescent="0.2">
      <c r="A231" s="47"/>
      <c r="B231" s="47"/>
    </row>
    <row r="232" spans="1:2" x14ac:dyDescent="0.2">
      <c r="A232" s="47"/>
      <c r="B232" s="47"/>
    </row>
    <row r="233" spans="1:2" x14ac:dyDescent="0.2">
      <c r="A233" s="47"/>
      <c r="B233" s="47"/>
    </row>
    <row r="234" spans="1:2" x14ac:dyDescent="0.2">
      <c r="A234" s="47"/>
      <c r="B234" s="47"/>
    </row>
    <row r="235" spans="1:2" x14ac:dyDescent="0.2">
      <c r="A235" s="47"/>
      <c r="B235" s="47"/>
    </row>
    <row r="236" spans="1:2" x14ac:dyDescent="0.2">
      <c r="A236" s="47"/>
      <c r="B236" s="47"/>
    </row>
    <row r="237" spans="1:2" x14ac:dyDescent="0.2">
      <c r="A237" s="47"/>
      <c r="B237" s="47"/>
    </row>
    <row r="238" spans="1:2" x14ac:dyDescent="0.2">
      <c r="A238" s="47"/>
      <c r="B238" s="47"/>
    </row>
    <row r="239" spans="1:2" x14ac:dyDescent="0.2">
      <c r="A239" s="47"/>
      <c r="B239" s="47"/>
    </row>
    <row r="240" spans="1:2" x14ac:dyDescent="0.2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0"/>
  <sheetViews>
    <sheetView workbookViewId="0">
      <selection activeCell="Y14" sqref="Y14"/>
    </sheetView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hi!D61&amp;", "&amp;hi!$G$5</f>
        <v>Région Zurich, 3e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te!A22</f>
        <v>Région: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0" t="str">
        <f>CONCATENATE(te!A97," ",hi!D61," ",te!A100)</f>
        <v>Indices  Région Zurich (1er trimestre 2000 = 100)</v>
      </c>
      <c r="D11" s="210"/>
      <c r="E11" s="210"/>
      <c r="F11" s="210"/>
      <c r="G11" s="210"/>
      <c r="H11" s="210"/>
      <c r="I11" s="210"/>
      <c r="J11" s="210"/>
      <c r="K11" s="210"/>
      <c r="L11" s="90"/>
      <c r="M11" s="210" t="str">
        <f>CONCATENATE(te!A97," ",hi!D61," ",te!A99)</f>
        <v>Indices  Région Zurich (moyen 1985 = 100)</v>
      </c>
      <c r="N11" s="210"/>
      <c r="O11" s="210"/>
      <c r="P11" s="210"/>
      <c r="Q11" s="210"/>
      <c r="R11" s="210"/>
      <c r="S11" s="210"/>
      <c r="T11" s="210"/>
      <c r="U11" s="21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25" t="str">
        <f>VLOOKUP(hi!C33,hi!A34:B38,2,FALSE)</f>
        <v>Propriétés par étage PPE</v>
      </c>
      <c r="D13" s="225"/>
      <c r="E13" s="225"/>
      <c r="F13" s="225"/>
      <c r="G13" s="225"/>
      <c r="H13" s="225"/>
      <c r="I13" s="225"/>
      <c r="J13" s="225"/>
      <c r="K13" s="225"/>
      <c r="L13" s="90"/>
      <c r="M13" s="225" t="str">
        <f>C54</f>
        <v>Propriétés par étage PPE</v>
      </c>
      <c r="N13" s="225"/>
      <c r="O13" s="225"/>
      <c r="P13" s="225"/>
      <c r="Q13" s="225"/>
      <c r="R13" s="225"/>
      <c r="S13" s="225"/>
      <c r="T13" s="225"/>
      <c r="U13" s="225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26" t="str">
        <f>te!$A$11</f>
        <v>Source: Indices prix de transaction Fahrländer Partner.</v>
      </c>
      <c r="D33" s="226"/>
      <c r="E33" s="226"/>
      <c r="F33" s="226"/>
      <c r="G33" s="226"/>
      <c r="H33" s="226"/>
      <c r="I33" s="10"/>
      <c r="J33" s="10"/>
      <c r="K33" s="10"/>
      <c r="L33" s="11"/>
      <c r="M33" s="226" t="str">
        <f>te!$A$11</f>
        <v>Source: Indices prix de transaction Fahrländer Partner.</v>
      </c>
      <c r="N33" s="226"/>
      <c r="O33" s="226"/>
      <c r="P33" s="226"/>
      <c r="Q33" s="226"/>
      <c r="R33" s="22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17" t="str">
        <f>E55</f>
        <v>Segment de marché</v>
      </c>
      <c r="F36" s="217"/>
      <c r="G36" s="217"/>
      <c r="H36" s="217"/>
      <c r="I36" s="217"/>
      <c r="J36" s="113"/>
      <c r="K36" s="113"/>
      <c r="L36" s="22"/>
      <c r="M36" s="111"/>
      <c r="N36" s="112"/>
      <c r="O36" s="217" t="str">
        <f>O55</f>
        <v>Segment de marché</v>
      </c>
      <c r="P36" s="217"/>
      <c r="Q36" s="217"/>
      <c r="R36" s="217"/>
      <c r="S36" s="217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D56</f>
        <v>inférieur</v>
      </c>
      <c r="F37" s="113"/>
      <c r="G37" s="113" t="str">
        <f t="shared" ref="G37:I37" si="0">F56</f>
        <v>moyen</v>
      </c>
      <c r="H37" s="113"/>
      <c r="I37" s="113" t="str">
        <f t="shared" si="0"/>
        <v>supérieur</v>
      </c>
      <c r="J37" s="113"/>
      <c r="K37" s="113" t="str">
        <f>J56</f>
        <v>PPE global</v>
      </c>
      <c r="L37" s="22"/>
      <c r="M37" s="22"/>
      <c r="N37" s="10"/>
      <c r="O37" s="126" t="str">
        <f>N56</f>
        <v>inférieur</v>
      </c>
      <c r="P37" s="100"/>
      <c r="Q37" s="126" t="str">
        <f>P56</f>
        <v>moyen</v>
      </c>
      <c r="R37" s="100"/>
      <c r="S37" s="126" t="str">
        <f>R56</f>
        <v>supérieur</v>
      </c>
      <c r="T37" s="100"/>
      <c r="U37" s="126" t="str">
        <f>T56</f>
        <v>PPE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18" t="str">
        <f>C141</f>
        <v>2020:2 - 2020:3</v>
      </c>
      <c r="D38" s="218"/>
      <c r="E38" s="114">
        <f>E141</f>
        <v>7.5543478283885968E-3</v>
      </c>
      <c r="F38" s="115"/>
      <c r="G38" s="114">
        <f>G141</f>
        <v>6.1128390196287796E-3</v>
      </c>
      <c r="H38" s="115"/>
      <c r="I38" s="114">
        <f>I141</f>
        <v>-4.1005626384273297E-2</v>
      </c>
      <c r="J38" s="114"/>
      <c r="K38" s="114">
        <f>K141</f>
        <v>-1.7719372766263009E-2</v>
      </c>
      <c r="L38" s="22"/>
      <c r="M38" s="218" t="str">
        <f>M93</f>
        <v>2018 - 2019</v>
      </c>
      <c r="N38" s="218"/>
      <c r="O38" s="114">
        <f>O93</f>
        <v>3.4427487535759527E-2</v>
      </c>
      <c r="P38" s="115"/>
      <c r="Q38" s="114">
        <f>Q93</f>
        <v>3.897380601058531E-2</v>
      </c>
      <c r="R38" s="115"/>
      <c r="S38" s="114">
        <f>S93</f>
        <v>0.11573455238147967</v>
      </c>
      <c r="T38" s="114"/>
      <c r="U38" s="114">
        <f>U93</f>
        <v>7.5448328906115858E-2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18" t="str">
        <f>C142</f>
        <v>2019:3 - 2020:3</v>
      </c>
      <c r="D39" s="218"/>
      <c r="E39" s="114">
        <f>E142</f>
        <v>4.2625588813335558E-2</v>
      </c>
      <c r="F39" s="115"/>
      <c r="G39" s="114">
        <f>G142</f>
        <v>4.9983697462369969E-2</v>
      </c>
      <c r="H39" s="115"/>
      <c r="I39" s="114">
        <f>I142</f>
        <v>4.5390152442921883E-2</v>
      </c>
      <c r="J39" s="114"/>
      <c r="K39" s="114">
        <f>K142</f>
        <v>4.7010201346610936E-2</v>
      </c>
      <c r="L39" s="22"/>
      <c r="M39" s="218" t="str">
        <f>M94</f>
        <v>2014 - 2019</v>
      </c>
      <c r="N39" s="218"/>
      <c r="O39" s="114">
        <f>O94</f>
        <v>0.21804124798566638</v>
      </c>
      <c r="P39" s="115"/>
      <c r="Q39" s="114">
        <f>Q94</f>
        <v>0.14793608331527541</v>
      </c>
      <c r="R39" s="115"/>
      <c r="S39" s="114">
        <f>S94</f>
        <v>2.5012495521257172E-3</v>
      </c>
      <c r="T39" s="114"/>
      <c r="U39" s="114">
        <f>U94</f>
        <v>7.5863631578274804E-2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19" t="str">
        <f>C144</f>
        <v>Source: Indices prix de transaction Fahrländer Partner.</v>
      </c>
      <c r="D41" s="219"/>
      <c r="E41" s="219"/>
      <c r="F41" s="219"/>
      <c r="G41" s="219"/>
      <c r="H41" s="219"/>
      <c r="I41" s="219"/>
      <c r="J41" s="219"/>
      <c r="K41" s="219"/>
      <c r="L41" s="22"/>
      <c r="M41" s="219" t="str">
        <f>C144</f>
        <v>Source: Indices prix de transaction Fahrländer Partner.</v>
      </c>
      <c r="N41" s="219"/>
      <c r="O41" s="219"/>
      <c r="P41" s="219"/>
      <c r="Q41" s="219"/>
      <c r="R41" s="219"/>
      <c r="S41" s="219"/>
      <c r="T41" s="219"/>
      <c r="U41" s="21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0"/>
      <c r="N42" s="220"/>
      <c r="O42" s="220"/>
      <c r="P42" s="220"/>
      <c r="Q42" s="220"/>
      <c r="R42" s="220"/>
      <c r="S42" s="220"/>
      <c r="T42" s="220"/>
      <c r="U42" s="220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">
      <c r="A43" s="13"/>
      <c r="B43" s="85"/>
      <c r="C43" s="221"/>
      <c r="D43" s="221"/>
      <c r="E43" s="221"/>
      <c r="F43" s="221"/>
      <c r="G43" s="221"/>
      <c r="H43" s="221"/>
      <c r="I43" s="221"/>
      <c r="J43" s="221"/>
      <c r="K43" s="221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4" t="s">
        <v>56</v>
      </c>
      <c r="D45" s="204"/>
      <c r="E45" s="204"/>
      <c r="F45" s="204" t="str">
        <f>te!A12</f>
        <v>Indices prix de transaction et terrain à bâtir pour propriété privée</v>
      </c>
      <c r="G45" s="204"/>
      <c r="H45" s="204"/>
      <c r="I45" s="204"/>
      <c r="J45" s="204"/>
      <c r="K45" s="204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3e trimestre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4" t="s">
        <v>0</v>
      </c>
      <c r="D46" s="204"/>
      <c r="E46" s="204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97"/>
      <c r="D51" s="88"/>
      <c r="E51" s="174" t="str">
        <f>VLOOKUP(hi!$C$33,hi!$A$34:$N$38,11,FALSE)</f>
        <v>PPE (inf)</v>
      </c>
      <c r="F51" s="175"/>
      <c r="G51" s="174" t="str">
        <f>VLOOKUP(hi!$C$33,hi!$A$34:$N$38,12,FALSE)</f>
        <v>PPE (m)</v>
      </c>
      <c r="H51" s="175"/>
      <c r="I51" s="174" t="str">
        <f>VLOOKUP(hi!$C$33,hi!$A$34:$N$38,13,FALSE)</f>
        <v>PPE (sup)</v>
      </c>
      <c r="J51" s="175"/>
      <c r="K51" s="176" t="str">
        <f>VLOOKUP(hi!$C$33,hi!$A$34:$N$38,14,FALSE)</f>
        <v>PPE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/>
      <c r="E52" s="178" t="str">
        <f>VLOOKUP(hi!$C$33,hi!$A$34:$J$38,7,FALSE)</f>
        <v>EWGu</v>
      </c>
      <c r="F52" s="178"/>
      <c r="G52" s="178" t="str">
        <f>VLOOKUP(hi!$C$33,hi!$A$34:$J$38,8,FALSE)</f>
        <v>EWGm</v>
      </c>
      <c r="H52" s="178"/>
      <c r="I52" s="178" t="str">
        <f>VLOOKUP(hi!$C$33,hi!$A$34:$J$38,9,FALSE)</f>
        <v>EWGg</v>
      </c>
      <c r="J52" s="178"/>
      <c r="K52" s="178" t="str">
        <f>VLOOKUP(hi!$C$33,hi!$A$34:$J$38,10,FALSE)</f>
        <v>EWGt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210" t="str">
        <f>CONCATENATE(te!A97," ",hi!D61," ",te!A100)</f>
        <v>Indices  Région Zurich (1er trimestre 2000 = 100)</v>
      </c>
      <c r="D53" s="210"/>
      <c r="E53" s="210"/>
      <c r="F53" s="210"/>
      <c r="G53" s="210"/>
      <c r="H53" s="210"/>
      <c r="I53" s="210"/>
      <c r="J53" s="210"/>
      <c r="K53" s="210"/>
      <c r="L53" s="86"/>
      <c r="M53" s="210" t="str">
        <f>CONCATENATE(te!A97," ",hi!D61," ",te!A99)</f>
        <v>Indices  Région Zurich (moyen 1985 = 100)</v>
      </c>
      <c r="N53" s="210"/>
      <c r="O53" s="210"/>
      <c r="P53" s="210"/>
      <c r="Q53" s="210"/>
      <c r="R53" s="210"/>
      <c r="S53" s="210"/>
      <c r="T53" s="210"/>
      <c r="U53" s="210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211" t="str">
        <f>VLOOKUP(hi!C33,hi!A34:B38,2,FALSE)</f>
        <v>Propriétés par étage PPE</v>
      </c>
      <c r="D54" s="211"/>
      <c r="E54" s="211"/>
      <c r="F54" s="211"/>
      <c r="G54" s="211"/>
      <c r="H54" s="211"/>
      <c r="I54" s="211"/>
      <c r="J54" s="211"/>
      <c r="K54" s="211"/>
      <c r="L54" s="86"/>
      <c r="M54" s="211" t="str">
        <f>C54</f>
        <v>Propriétés par étage PPE</v>
      </c>
      <c r="N54" s="211"/>
      <c r="O54" s="211"/>
      <c r="P54" s="211"/>
      <c r="Q54" s="211"/>
      <c r="R54" s="211"/>
      <c r="S54" s="211"/>
      <c r="T54" s="211"/>
      <c r="U54" s="211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">
      <c r="A55" s="99"/>
      <c r="B55" s="100"/>
      <c r="C55" s="111"/>
      <c r="D55" s="112"/>
      <c r="E55" s="217" t="str">
        <f>IF(hi!C33=3,"",te!A63)</f>
        <v>Segment de marché</v>
      </c>
      <c r="F55" s="217"/>
      <c r="G55" s="217"/>
      <c r="H55" s="217"/>
      <c r="I55" s="217"/>
      <c r="J55" s="113"/>
      <c r="K55" s="113"/>
      <c r="L55" s="100"/>
      <c r="M55" s="111"/>
      <c r="N55" s="112"/>
      <c r="O55" s="217" t="str">
        <f>E55</f>
        <v>Segment de marché</v>
      </c>
      <c r="P55" s="217"/>
      <c r="Q55" s="217"/>
      <c r="R55" s="217"/>
      <c r="S55" s="217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5" t="str">
        <f>VLOOKUP(hi!$C$33,hi!$A$34:$R$38,15,FALSE)</f>
        <v>inférieur</v>
      </c>
      <c r="E56" s="215"/>
      <c r="F56" s="215" t="str">
        <f>VLOOKUP(hi!$C$33,hi!$A$34:$R$38,16,FALSE)</f>
        <v>moyen</v>
      </c>
      <c r="G56" s="215"/>
      <c r="H56" s="215" t="str">
        <f>VLOOKUP(hi!$C$33,hi!$A$34:$R$38,17,FALSE)</f>
        <v>supérieur</v>
      </c>
      <c r="I56" s="215"/>
      <c r="J56" s="216" t="str">
        <f>VLOOKUP(hi!$C$33,hi!$A$34:$R$38,18,FALSE)</f>
        <v>PPE global</v>
      </c>
      <c r="K56" s="216"/>
      <c r="L56" s="100"/>
      <c r="M56" s="124"/>
      <c r="N56" s="227" t="str">
        <f>D56</f>
        <v>inférieur</v>
      </c>
      <c r="O56" s="227"/>
      <c r="P56" s="227" t="str">
        <f>F56</f>
        <v>moyen</v>
      </c>
      <c r="Q56" s="227"/>
      <c r="R56" s="227" t="str">
        <f>H56</f>
        <v>supérieur</v>
      </c>
      <c r="S56" s="227"/>
      <c r="T56" s="227" t="str">
        <f>J56</f>
        <v>PPE global</v>
      </c>
      <c r="U56" s="227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">
      <c r="A57" s="13"/>
      <c r="B57" s="106">
        <v>5</v>
      </c>
      <c r="C57" s="118" t="s">
        <v>16</v>
      </c>
      <c r="D57" s="119"/>
      <c r="E57" s="115">
        <f>VLOOKUP(CONCATENATE($E$52,"_Qu_",hi!$C$61),fpre_reg_dat!$A$2:$CV$4224,FPRE_REG!$B57,0)</f>
        <v>100</v>
      </c>
      <c r="F57" s="120"/>
      <c r="G57" s="120">
        <f>VLOOKUP(CONCATENATE($G$52,"_Qu_",hi!$C$61),fpre_reg_dat!$A$2:$CV$4224,FPRE_REG!$B57,0)</f>
        <v>100</v>
      </c>
      <c r="H57" s="120"/>
      <c r="I57" s="120">
        <f>VLOOKUP(CONCATENATE($I$52,"_Qu_",hi!$C$61),fpre_reg_dat!$A$2:$CV$4224,FPRE_REG!$B57,0)</f>
        <v>100</v>
      </c>
      <c r="J57" s="120"/>
      <c r="K57" s="120">
        <f>VLOOKUP(CONCATENATE($K$52,"_Qu_",hi!$C$61),fpre_reg_dat!$A$2:$CV$4224,FPRE_REG!$B57,0)</f>
        <v>100</v>
      </c>
      <c r="L57" s="106">
        <v>5</v>
      </c>
      <c r="M57" s="118" t="s">
        <v>15</v>
      </c>
      <c r="N57" s="119"/>
      <c r="O57" s="113">
        <f>VLOOKUP(CONCATENATE($E$52,"_Ja_",hi!$C$61),fpre_reg_dat!$A$2:$CV$4224,FPRE_REG!$L57,0)</f>
        <v>100</v>
      </c>
      <c r="P57" s="120"/>
      <c r="Q57" s="120">
        <f>VLOOKUP(CONCATENATE($G$52,"_Ja_",hi!$C$61),fpre_reg_dat!$A$2:$CV$4224,FPRE_REG!$L57,0)</f>
        <v>100</v>
      </c>
      <c r="R57" s="120"/>
      <c r="S57" s="120">
        <f>VLOOKUP(CONCATENATE($I$52,"_Ja_",hi!$C$61),fpre_reg_dat!$A$2:$CV$4224,FPRE_REG!$L57,0)</f>
        <v>100</v>
      </c>
      <c r="T57" s="120"/>
      <c r="U57" s="120">
        <f>VLOOKUP(CONCATENATE($K$52,"_Ja_",hi!$C$61),fpre_reg_dat!$A$2:$CV$4224,FPRE_REG!$L57,0)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">
      <c r="A58" s="13"/>
      <c r="B58" s="106">
        <f>+B57+1</f>
        <v>6</v>
      </c>
      <c r="C58" s="118" t="s">
        <v>17</v>
      </c>
      <c r="D58" s="119"/>
      <c r="E58" s="115">
        <f>VLOOKUP(CONCATENATE($E$52,"_Qu_",hi!$C$61),fpre_reg_dat!$A$2:$CV$4224,FPRE_REG!$B58,0)</f>
        <v>100.81069704401591</v>
      </c>
      <c r="F58" s="120"/>
      <c r="G58" s="120">
        <f>VLOOKUP(CONCATENATE($G$52,"_Qu_",hi!$C$61),fpre_reg_dat!$A$2:$CV$4224,FPRE_REG!$B58,0)</f>
        <v>101.60688861220717</v>
      </c>
      <c r="H58" s="120"/>
      <c r="I58" s="120">
        <f>VLOOKUP(CONCATENATE($I$52,"_Qu_",hi!$C$61),fpre_reg_dat!$A$2:$CV$4224,FPRE_REG!$B58,0)</f>
        <v>102.08735890616043</v>
      </c>
      <c r="J58" s="120"/>
      <c r="K58" s="120">
        <f>VLOOKUP(CONCATENATE($K$52,"_Qu_",hi!$C$61),fpre_reg_dat!$A$2:$CV$4224,FPRE_REG!$B58,0)</f>
        <v>101.77449690770761</v>
      </c>
      <c r="L58" s="106">
        <f>+L57+1</f>
        <v>6</v>
      </c>
      <c r="M58" s="118">
        <f t="shared" ref="M58:M80" si="1">+M57+1</f>
        <v>1986</v>
      </c>
      <c r="N58" s="119"/>
      <c r="O58" s="115">
        <f>VLOOKUP(CONCATENATE($E$52,"_Ja_",hi!$C$61),fpre_reg_dat!$A$2:$CV$4224,FPRE_REG!$L58,0)</f>
        <v>103.6992561646469</v>
      </c>
      <c r="P58" s="120"/>
      <c r="Q58" s="120">
        <f>VLOOKUP(CONCATENATE($G$52,"_Ja_",hi!$C$61),fpre_reg_dat!$A$2:$CV$4224,FPRE_REG!$L58,0)</f>
        <v>107.254952538494</v>
      </c>
      <c r="R58" s="120"/>
      <c r="S58" s="120">
        <f>VLOOKUP(CONCATENATE($I$52,"_Ja_",hi!$C$61),fpre_reg_dat!$A$2:$CV$4224,FPRE_REG!$L58,0)</f>
        <v>100.72246264279971</v>
      </c>
      <c r="T58" s="120"/>
      <c r="U58" s="120">
        <f>VLOOKUP(CONCATENATE($K$52,"_Ja_",hi!$C$61),fpre_reg_dat!$A$2:$CV$4224,FPRE_REG!$L58,0)</f>
        <v>103.62237119823132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 t="shared" ref="B59:B123" si="2">+B58+1</f>
        <v>7</v>
      </c>
      <c r="C59" s="118" t="s">
        <v>18</v>
      </c>
      <c r="D59" s="119"/>
      <c r="E59" s="115">
        <f>VLOOKUP(CONCATENATE($E$52,"_Qu_",hi!$C$61),fpre_reg_dat!$A$2:$CV$4224,FPRE_REG!$B59,0)</f>
        <v>100.08444810895168</v>
      </c>
      <c r="F59" s="120"/>
      <c r="G59" s="120">
        <f>VLOOKUP(CONCATENATE($G$52,"_Qu_",hi!$C$61),fpre_reg_dat!$A$2:$CV$4224,FPRE_REG!$B59,0)</f>
        <v>101.5593245069512</v>
      </c>
      <c r="H59" s="120"/>
      <c r="I59" s="120">
        <f>VLOOKUP(CONCATENATE($I$52,"_Qu_",hi!$C$61),fpre_reg_dat!$A$2:$CV$4224,FPRE_REG!$B59,0)</f>
        <v>102.17584639469848</v>
      </c>
      <c r="J59" s="120"/>
      <c r="K59" s="120">
        <f>VLOOKUP(CONCATENATE($K$52,"_Qu_",hi!$C$61),fpre_reg_dat!$A$2:$CV$4224,FPRE_REG!$B59,0)</f>
        <v>101.73203010183617</v>
      </c>
      <c r="L59" s="106">
        <f t="shared" ref="L59:L91" si="3">+L58+1</f>
        <v>7</v>
      </c>
      <c r="M59" s="118">
        <f t="shared" si="1"/>
        <v>1987</v>
      </c>
      <c r="N59" s="119"/>
      <c r="O59" s="115">
        <f>VLOOKUP(CONCATENATE($E$52,"_Ja_",hi!$C$61),fpre_reg_dat!$A$2:$CV$4224,FPRE_REG!$L59,0)</f>
        <v>97.869781151774731</v>
      </c>
      <c r="P59" s="120"/>
      <c r="Q59" s="120">
        <f>VLOOKUP(CONCATENATE($G$52,"_Ja_",hi!$C$61),fpre_reg_dat!$A$2:$CV$4224,FPRE_REG!$L59,0)</f>
        <v>106.59980049642108</v>
      </c>
      <c r="R59" s="120"/>
      <c r="S59" s="120">
        <f>VLOOKUP(CONCATENATE($I$52,"_Ja_",hi!$C$61),fpre_reg_dat!$A$2:$CV$4224,FPRE_REG!$L59,0)</f>
        <v>97.979218148519905</v>
      </c>
      <c r="T59" s="120"/>
      <c r="U59" s="120">
        <f>VLOOKUP(CONCATENATE($K$52,"_Ja_",hi!$C$61),fpre_reg_dat!$A$2:$CV$4224,FPRE_REG!$L59,0)</f>
        <v>101.39438533524536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si="2"/>
        <v>8</v>
      </c>
      <c r="C60" s="118" t="s">
        <v>19</v>
      </c>
      <c r="D60" s="119"/>
      <c r="E60" s="115">
        <f>VLOOKUP(CONCATENATE($E$52,"_Qu_",hi!$C$61),fpre_reg_dat!$A$2:$CV$4224,FPRE_REG!$B60,0)</f>
        <v>97.34888083369087</v>
      </c>
      <c r="F60" s="120"/>
      <c r="G60" s="120">
        <f>VLOOKUP(CONCATENATE($G$52,"_Qu_",hi!$C$61),fpre_reg_dat!$A$2:$CV$4224,FPRE_REG!$B60,0)</f>
        <v>99.976169060525748</v>
      </c>
      <c r="H60" s="120"/>
      <c r="I60" s="120">
        <f>VLOOKUP(CONCATENATE($I$52,"_Qu_",hi!$C$61),fpre_reg_dat!$A$2:$CV$4224,FPRE_REG!$B60,0)</f>
        <v>100.66070550658783</v>
      </c>
      <c r="J60" s="120"/>
      <c r="K60" s="120">
        <f>VLOOKUP(CONCATENATE($K$52,"_Qu_",hi!$C$61),fpre_reg_dat!$A$2:$CV$4224,FPRE_REG!$B60,0)</f>
        <v>100.07542078522556</v>
      </c>
      <c r="L60" s="106">
        <f t="shared" si="3"/>
        <v>8</v>
      </c>
      <c r="M60" s="118">
        <f t="shared" si="1"/>
        <v>1988</v>
      </c>
      <c r="N60" s="119"/>
      <c r="O60" s="115">
        <f>VLOOKUP(CONCATENATE($E$52,"_Ja_",hi!$C$61),fpre_reg_dat!$A$2:$CV$4224,FPRE_REG!$L60,0)</f>
        <v>107.2031458099447</v>
      </c>
      <c r="P60" s="120"/>
      <c r="Q60" s="120">
        <f>VLOOKUP(CONCATENATE($G$52,"_Ja_",hi!$C$61),fpre_reg_dat!$A$2:$CV$4224,FPRE_REG!$L60,0)</f>
        <v>119.04061775671153</v>
      </c>
      <c r="R60" s="120"/>
      <c r="S60" s="120">
        <f>VLOOKUP(CONCATENATE($I$52,"_Ja_",hi!$C$61),fpre_reg_dat!$A$2:$CV$4224,FPRE_REG!$L60,0)</f>
        <v>114.08241687564866</v>
      </c>
      <c r="T60" s="120"/>
      <c r="U60" s="120">
        <f>VLOOKUP(CONCATENATE($K$52,"_Ja_",hi!$C$61),fpre_reg_dat!$A$2:$CV$4224,FPRE_REG!$L60,0)</f>
        <v>115.35168688046554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2"/>
        <v>9</v>
      </c>
      <c r="C61" s="118" t="s">
        <v>20</v>
      </c>
      <c r="D61" s="119"/>
      <c r="E61" s="115">
        <f>VLOOKUP(CONCATENATE($E$52,"_Qu_",hi!$C$61),fpre_reg_dat!$A$2:$CV$4224,FPRE_REG!$B61,0)</f>
        <v>97.709821167246048</v>
      </c>
      <c r="F61" s="120"/>
      <c r="G61" s="120">
        <f>VLOOKUP(CONCATENATE($G$52,"_Qu_",hi!$C$61),fpre_reg_dat!$A$2:$CV$4224,FPRE_REG!$B61,0)</f>
        <v>100.6342624377601</v>
      </c>
      <c r="H61" s="120"/>
      <c r="I61" s="120">
        <f>VLOOKUP(CONCATENATE($I$52,"_Qu_",hi!$C$61),fpre_reg_dat!$A$2:$CV$4224,FPRE_REG!$B61,0)</f>
        <v>101.36443295210825</v>
      </c>
      <c r="J61" s="120"/>
      <c r="K61" s="120">
        <f>VLOOKUP(CONCATENATE($K$52,"_Qu_",hi!$C$61),fpre_reg_dat!$A$2:$CV$4224,FPRE_REG!$B61,0)</f>
        <v>100.72872681505845</v>
      </c>
      <c r="L61" s="106">
        <f t="shared" si="3"/>
        <v>9</v>
      </c>
      <c r="M61" s="118">
        <f t="shared" si="1"/>
        <v>1989</v>
      </c>
      <c r="N61" s="119"/>
      <c r="O61" s="115">
        <f>VLOOKUP(CONCATENATE($E$52,"_Ja_",hi!$C$61),fpre_reg_dat!$A$2:$CV$4224,FPRE_REG!$L61,0)</f>
        <v>114.3670015499616</v>
      </c>
      <c r="P61" s="120"/>
      <c r="Q61" s="120">
        <f>VLOOKUP(CONCATENATE($G$52,"_Ja_",hi!$C$61),fpre_reg_dat!$A$2:$CV$4224,FPRE_REG!$L61,0)</f>
        <v>125.15127514847096</v>
      </c>
      <c r="R61" s="120"/>
      <c r="S61" s="120">
        <f>VLOOKUP(CONCATENATE($I$52,"_Ja_",hi!$C$61),fpre_reg_dat!$A$2:$CV$4224,FPRE_REG!$L61,0)</f>
        <v>130.95641625513079</v>
      </c>
      <c r="T61" s="120"/>
      <c r="U61" s="120">
        <f>VLOOKUP(CONCATENATE($K$52,"_Ja_",hi!$C$61),fpre_reg_dat!$A$2:$CV$4224,FPRE_REG!$L61,0)</f>
        <v>126.95765683333013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2"/>
        <v>10</v>
      </c>
      <c r="C62" s="118" t="s">
        <v>21</v>
      </c>
      <c r="D62" s="119"/>
      <c r="E62" s="115">
        <f>VLOOKUP(CONCATENATE($E$52,"_Qu_",hi!$C$61),fpre_reg_dat!$A$2:$CV$4224,FPRE_REG!$B62,0)</f>
        <v>98.653186044061755</v>
      </c>
      <c r="F62" s="120"/>
      <c r="G62" s="120">
        <f>VLOOKUP(CONCATENATE($G$52,"_Qu_",hi!$C$61),fpre_reg_dat!$A$2:$CV$4224,FPRE_REG!$B62,0)</f>
        <v>102.1640270123529</v>
      </c>
      <c r="H62" s="120"/>
      <c r="I62" s="120">
        <f>VLOOKUP(CONCATENATE($I$52,"_Qu_",hi!$C$61),fpre_reg_dat!$A$2:$CV$4224,FPRE_REG!$B62,0)</f>
        <v>103.28049445873097</v>
      </c>
      <c r="J62" s="120"/>
      <c r="K62" s="120">
        <f>VLOOKUP(CONCATENATE($K$52,"_Qu_",hi!$C$61),fpre_reg_dat!$A$2:$CV$4224,FPRE_REG!$B62,0)</f>
        <v>102.39827073484349</v>
      </c>
      <c r="L62" s="106">
        <f t="shared" si="3"/>
        <v>10</v>
      </c>
      <c r="M62" s="118">
        <f t="shared" si="1"/>
        <v>1990</v>
      </c>
      <c r="N62" s="119"/>
      <c r="O62" s="115">
        <f>VLOOKUP(CONCATENATE($E$52,"_Ja_",hi!$C$61),fpre_reg_dat!$A$2:$CV$4224,FPRE_REG!$L62,0)</f>
        <v>127.70294351227287</v>
      </c>
      <c r="P62" s="120"/>
      <c r="Q62" s="120">
        <f>VLOOKUP(CONCATENATE($G$52,"_Ja_",hi!$C$61),fpre_reg_dat!$A$2:$CV$4224,FPRE_REG!$L62,0)</f>
        <v>132.66178130780699</v>
      </c>
      <c r="R62" s="120"/>
      <c r="S62" s="120">
        <f>VLOOKUP(CONCATENATE($I$52,"_Ja_",hi!$C$61),fpre_reg_dat!$A$2:$CV$4224,FPRE_REG!$L62,0)</f>
        <v>129.89605605152192</v>
      </c>
      <c r="T62" s="120"/>
      <c r="U62" s="120">
        <f>VLOOKUP(CONCATENATE($K$52,"_Ja_",hi!$C$61),fpre_reg_dat!$A$2:$CV$4224,FPRE_REG!$L62,0)</f>
        <v>130.77170798076753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2"/>
        <v>11</v>
      </c>
      <c r="C63" s="118" t="s">
        <v>22</v>
      </c>
      <c r="D63" s="119"/>
      <c r="E63" s="115">
        <f>VLOOKUP(CONCATENATE($E$52,"_Qu_",hi!$C$61),fpre_reg_dat!$A$2:$CV$4224,FPRE_REG!$B63,0)</f>
        <v>98.906240245644099</v>
      </c>
      <c r="F63" s="120"/>
      <c r="G63" s="120">
        <f>VLOOKUP(CONCATENATE($G$52,"_Qu_",hi!$C$61),fpre_reg_dat!$A$2:$CV$4224,FPRE_REG!$B63,0)</f>
        <v>102.42293144564978</v>
      </c>
      <c r="H63" s="120"/>
      <c r="I63" s="120">
        <f>VLOOKUP(CONCATENATE($I$52,"_Qu_",hi!$C$61),fpre_reg_dat!$A$2:$CV$4224,FPRE_REG!$B63,0)</f>
        <v>104.08574737044667</v>
      </c>
      <c r="J63" s="120"/>
      <c r="K63" s="120">
        <f>VLOOKUP(CONCATENATE($K$52,"_Qu_",hi!$C$61),fpre_reg_dat!$A$2:$CV$4224,FPRE_REG!$B63,0)</f>
        <v>102.93184080803073</v>
      </c>
      <c r="L63" s="106">
        <f t="shared" si="3"/>
        <v>11</v>
      </c>
      <c r="M63" s="118">
        <f t="shared" si="1"/>
        <v>1991</v>
      </c>
      <c r="N63" s="119"/>
      <c r="O63" s="115">
        <f>VLOOKUP(CONCATENATE($E$52,"_Ja_",hi!$C$61),fpre_reg_dat!$A$2:$CV$4224,FPRE_REG!$L63,0)</f>
        <v>124.7917272489268</v>
      </c>
      <c r="P63" s="120"/>
      <c r="Q63" s="120">
        <f>VLOOKUP(CONCATENATE($G$52,"_Ja_",hi!$C$61),fpre_reg_dat!$A$2:$CV$4224,FPRE_REG!$L63,0)</f>
        <v>132.8019332617973</v>
      </c>
      <c r="R63" s="120"/>
      <c r="S63" s="120">
        <f>VLOOKUP(CONCATENATE($I$52,"_Ja_",hi!$C$61),fpre_reg_dat!$A$2:$CV$4224,FPRE_REG!$L63,0)</f>
        <v>114.73525043992339</v>
      </c>
      <c r="T63" s="120"/>
      <c r="U63" s="120">
        <f>VLOOKUP(CONCATENATE($K$52,"_Ja_",hi!$C$61),fpre_reg_dat!$A$2:$CV$4224,FPRE_REG!$L63,0)</f>
        <v>122.94136826175944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2"/>
        <v>12</v>
      </c>
      <c r="C64" s="118" t="s">
        <v>23</v>
      </c>
      <c r="D64" s="119"/>
      <c r="E64" s="115">
        <f>VLOOKUP(CONCATENATE($E$52,"_Qu_",hi!$C$61),fpre_reg_dat!$A$2:$CV$4224,FPRE_REG!$B64,0)</f>
        <v>98.979214388178406</v>
      </c>
      <c r="F64" s="120"/>
      <c r="G64" s="120">
        <f>VLOOKUP(CONCATENATE($G$52,"_Qu_",hi!$C$61),fpre_reg_dat!$A$2:$CV$4224,FPRE_REG!$B64,0)</f>
        <v>102.85392078707125</v>
      </c>
      <c r="H64" s="120"/>
      <c r="I64" s="120">
        <f>VLOOKUP(CONCATENATE($I$52,"_Qu_",hi!$C$61),fpre_reg_dat!$A$2:$CV$4224,FPRE_REG!$B64,0)</f>
        <v>105.53671337055665</v>
      </c>
      <c r="J64" s="120"/>
      <c r="K64" s="120">
        <f>VLOOKUP(CONCATENATE($K$52,"_Qu_",hi!$C$61),fpre_reg_dat!$A$2:$CV$4224,FPRE_REG!$B64,0)</f>
        <v>103.84316026526943</v>
      </c>
      <c r="L64" s="106">
        <f t="shared" si="3"/>
        <v>12</v>
      </c>
      <c r="M64" s="118">
        <f t="shared" si="1"/>
        <v>1992</v>
      </c>
      <c r="N64" s="119"/>
      <c r="O64" s="115">
        <f>VLOOKUP(CONCATENATE($E$52,"_Ja_",hi!$C$61),fpre_reg_dat!$A$2:$CV$4224,FPRE_REG!$L64,0)</f>
        <v>132.19901043640988</v>
      </c>
      <c r="P64" s="120"/>
      <c r="Q64" s="120">
        <f>VLOOKUP(CONCATENATE($G$52,"_Ja_",hi!$C$61),fpre_reg_dat!$A$2:$CV$4224,FPRE_REG!$L64,0)</f>
        <v>142.46514377749335</v>
      </c>
      <c r="R64" s="120"/>
      <c r="S64" s="120">
        <f>VLOOKUP(CONCATENATE($I$52,"_Ja_",hi!$C$61),fpre_reg_dat!$A$2:$CV$4224,FPRE_REG!$L64,0)</f>
        <v>135.0434454801007</v>
      </c>
      <c r="T64" s="120"/>
      <c r="U64" s="120">
        <f>VLOOKUP(CONCATENATE($K$52,"_Ja_",hi!$C$61),fpre_reg_dat!$A$2:$CV$4224,FPRE_REG!$L64,0)</f>
        <v>137.70324555976529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2"/>
        <v>13</v>
      </c>
      <c r="C65" s="118" t="s">
        <v>24</v>
      </c>
      <c r="D65" s="119"/>
      <c r="E65" s="115">
        <f>VLOOKUP(CONCATENATE($E$52,"_Qu_",hi!$C$61),fpre_reg_dat!$A$2:$CV$4224,FPRE_REG!$B65,0)</f>
        <v>98.839524671777298</v>
      </c>
      <c r="F65" s="120"/>
      <c r="G65" s="120">
        <f>VLOOKUP(CONCATENATE($G$52,"_Qu_",hi!$C$61),fpre_reg_dat!$A$2:$CV$4224,FPRE_REG!$B65,0)</f>
        <v>103.43393045016465</v>
      </c>
      <c r="H65" s="120"/>
      <c r="I65" s="120">
        <f>VLOOKUP(CONCATENATE($I$52,"_Qu_",hi!$C$61),fpre_reg_dat!$A$2:$CV$4224,FPRE_REG!$B65,0)</f>
        <v>105.60718303705865</v>
      </c>
      <c r="J65" s="120"/>
      <c r="K65" s="120">
        <f>VLOOKUP(CONCATENATE($K$52,"_Qu_",hi!$C$61),fpre_reg_dat!$A$2:$CV$4224,FPRE_REG!$B65,0)</f>
        <v>104.09922938541168</v>
      </c>
      <c r="L65" s="106">
        <f t="shared" si="3"/>
        <v>13</v>
      </c>
      <c r="M65" s="118">
        <f t="shared" si="1"/>
        <v>1993</v>
      </c>
      <c r="N65" s="119"/>
      <c r="O65" s="115">
        <f>VLOOKUP(CONCATENATE($E$52,"_Ja_",hi!$C$61),fpre_reg_dat!$A$2:$CV$4224,FPRE_REG!$L65,0)</f>
        <v>128.03396658315594</v>
      </c>
      <c r="P65" s="120"/>
      <c r="Q65" s="120">
        <f>VLOOKUP(CONCATENATE($G$52,"_Ja_",hi!$C$61),fpre_reg_dat!$A$2:$CV$4224,FPRE_REG!$L65,0)</f>
        <v>136.45224531752956</v>
      </c>
      <c r="R65" s="120"/>
      <c r="S65" s="120">
        <f>VLOOKUP(CONCATENATE($I$52,"_Ja_",hi!$C$61),fpre_reg_dat!$A$2:$CV$4224,FPRE_REG!$L65,0)</f>
        <v>134.56769110741448</v>
      </c>
      <c r="T65" s="120"/>
      <c r="U65" s="120">
        <f>VLOOKUP(CONCATENATE($K$52,"_Ja_",hi!$C$61),fpre_reg_dat!$A$2:$CV$4224,FPRE_REG!$L65,0)</f>
        <v>134.6505454324942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2"/>
        <v>14</v>
      </c>
      <c r="C66" s="118" t="s">
        <v>25</v>
      </c>
      <c r="D66" s="119"/>
      <c r="E66" s="115">
        <f>VLOOKUP(CONCATENATE($E$52,"_Qu_",hi!$C$61),fpre_reg_dat!$A$2:$CV$4224,FPRE_REG!$B66,0)</f>
        <v>98.51241972484452</v>
      </c>
      <c r="F66" s="120"/>
      <c r="G66" s="120">
        <f>VLOOKUP(CONCATENATE($G$52,"_Qu_",hi!$C$61),fpre_reg_dat!$A$2:$CV$4224,FPRE_REG!$B66,0)</f>
        <v>103.26026988782611</v>
      </c>
      <c r="H66" s="120"/>
      <c r="I66" s="120">
        <f>VLOOKUP(CONCATENATE($I$52,"_Qu_",hi!$C$61),fpre_reg_dat!$A$2:$CV$4224,FPRE_REG!$B66,0)</f>
        <v>105.67714317469697</v>
      </c>
      <c r="J66" s="120"/>
      <c r="K66" s="120">
        <f>VLOOKUP(CONCATENATE($K$52,"_Qu_",hi!$C$61),fpre_reg_dat!$A$2:$CV$4224,FPRE_REG!$B66,0)</f>
        <v>104.03394572133146</v>
      </c>
      <c r="L66" s="106">
        <f t="shared" si="3"/>
        <v>14</v>
      </c>
      <c r="M66" s="118">
        <f t="shared" si="1"/>
        <v>1994</v>
      </c>
      <c r="N66" s="119"/>
      <c r="O66" s="115">
        <f>VLOOKUP(CONCATENATE($E$52,"_Ja_",hi!$C$61),fpre_reg_dat!$A$2:$CV$4224,FPRE_REG!$L66,0)</f>
        <v>129.09791552175858</v>
      </c>
      <c r="P66" s="120"/>
      <c r="Q66" s="120">
        <f>VLOOKUP(CONCATENATE($G$52,"_Ja_",hi!$C$61),fpre_reg_dat!$A$2:$CV$4224,FPRE_REG!$L66,0)</f>
        <v>134.53509298535104</v>
      </c>
      <c r="R66" s="120"/>
      <c r="S66" s="120">
        <f>VLOOKUP(CONCATENATE($I$52,"_Ja_",hi!$C$61),fpre_reg_dat!$A$2:$CV$4224,FPRE_REG!$L66,0)</f>
        <v>132.05777949887025</v>
      </c>
      <c r="T66" s="120"/>
      <c r="U66" s="120">
        <f>VLOOKUP(CONCATENATE($K$52,"_Ja_",hi!$C$61),fpre_reg_dat!$A$2:$CV$4224,FPRE_REG!$L66,0)</f>
        <v>132.74062173725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2"/>
        <v>15</v>
      </c>
      <c r="C67" s="118" t="s">
        <v>26</v>
      </c>
      <c r="D67" s="119"/>
      <c r="E67" s="115">
        <f>VLOOKUP(CONCATENATE($E$52,"_Qu_",hi!$C$61),fpre_reg_dat!$A$2:$CV$4224,FPRE_REG!$B67,0)</f>
        <v>98.722688944813271</v>
      </c>
      <c r="F67" s="120"/>
      <c r="G67" s="120">
        <f>VLOOKUP(CONCATENATE($G$52,"_Qu_",hi!$C$61),fpre_reg_dat!$A$2:$CV$4224,FPRE_REG!$B67,0)</f>
        <v>103.56602186367722</v>
      </c>
      <c r="H67" s="120"/>
      <c r="I67" s="120">
        <f>VLOOKUP(CONCATENATE($I$52,"_Qu_",hi!$C$61),fpre_reg_dat!$A$2:$CV$4224,FPRE_REG!$B67,0)</f>
        <v>106.11069433989742</v>
      </c>
      <c r="J67" s="120"/>
      <c r="K67" s="120">
        <f>VLOOKUP(CONCATENATE($K$52,"_Qu_",hi!$C$61),fpre_reg_dat!$A$2:$CV$4224,FPRE_REG!$B67,0)</f>
        <v>104.39514937523722</v>
      </c>
      <c r="L67" s="106">
        <f t="shared" si="3"/>
        <v>15</v>
      </c>
      <c r="M67" s="118">
        <f t="shared" si="1"/>
        <v>1995</v>
      </c>
      <c r="N67" s="119"/>
      <c r="O67" s="115">
        <f>VLOOKUP(CONCATENATE($E$52,"_Ja_",hi!$C$61),fpre_reg_dat!$A$2:$CV$4224,FPRE_REG!$L67,0)</f>
        <v>126.91597215077157</v>
      </c>
      <c r="P67" s="120"/>
      <c r="Q67" s="120">
        <f>VLOOKUP(CONCATENATE($G$52,"_Ja_",hi!$C$61),fpre_reg_dat!$A$2:$CV$4224,FPRE_REG!$L67,0)</f>
        <v>132.81905829200349</v>
      </c>
      <c r="R67" s="120"/>
      <c r="S67" s="120">
        <f>VLOOKUP(CONCATENATE($I$52,"_Ja_",hi!$C$61),fpre_reg_dat!$A$2:$CV$4224,FPRE_REG!$L67,0)</f>
        <v>123.57882839235566</v>
      </c>
      <c r="T67" s="120"/>
      <c r="U67" s="120">
        <f>VLOOKUP(CONCATENATE($K$52,"_Ja_",hi!$C$61),fpre_reg_dat!$A$2:$CV$4224,FPRE_REG!$L67,0)</f>
        <v>127.59169303186559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2"/>
        <v>16</v>
      </c>
      <c r="C68" s="118" t="s">
        <v>27</v>
      </c>
      <c r="D68" s="119"/>
      <c r="E68" s="115">
        <f>VLOOKUP(CONCATENATE($E$52,"_Qu_",hi!$C$61),fpre_reg_dat!$A$2:$CV$4224,FPRE_REG!$B68,0)</f>
        <v>99.322129103671216</v>
      </c>
      <c r="F68" s="120"/>
      <c r="G68" s="120">
        <f>VLOOKUP(CONCATENATE($G$52,"_Qu_",hi!$C$61),fpre_reg_dat!$A$2:$CV$4224,FPRE_REG!$B68,0)</f>
        <v>104.22372111564144</v>
      </c>
      <c r="H68" s="120"/>
      <c r="I68" s="120">
        <f>VLOOKUP(CONCATENATE($I$52,"_Qu_",hi!$C$61),fpre_reg_dat!$A$2:$CV$4224,FPRE_REG!$B68,0)</f>
        <v>106.7808894279179</v>
      </c>
      <c r="J68" s="120"/>
      <c r="K68" s="120">
        <f>VLOOKUP(CONCATENATE($K$52,"_Qu_",hi!$C$61),fpre_reg_dat!$A$2:$CV$4224,FPRE_REG!$B68,0)</f>
        <v>105.05369773795108</v>
      </c>
      <c r="L68" s="106">
        <f t="shared" si="3"/>
        <v>16</v>
      </c>
      <c r="M68" s="118">
        <f t="shared" si="1"/>
        <v>1996</v>
      </c>
      <c r="N68" s="119"/>
      <c r="O68" s="115">
        <f>VLOOKUP(CONCATENATE($E$52,"_Ja_",hi!$C$61),fpre_reg_dat!$A$2:$CV$4224,FPRE_REG!$L68,0)</f>
        <v>122.3456809189001</v>
      </c>
      <c r="P68" s="120"/>
      <c r="Q68" s="120">
        <f>VLOOKUP(CONCATENATE($G$52,"_Ja_",hi!$C$61),fpre_reg_dat!$A$2:$CV$4224,FPRE_REG!$L68,0)</f>
        <v>129.88254418751131</v>
      </c>
      <c r="R68" s="120"/>
      <c r="S68" s="120">
        <f>VLOOKUP(CONCATENATE($I$52,"_Ja_",hi!$C$61),fpre_reg_dat!$A$2:$CV$4224,FPRE_REG!$L68,0)</f>
        <v>118.35700360900788</v>
      </c>
      <c r="T68" s="120"/>
      <c r="U68" s="120">
        <f>VLOOKUP(CONCATENATE($K$52,"_Ja_",hi!$C$61),fpre_reg_dat!$A$2:$CV$4224,FPRE_REG!$L68,0)</f>
        <v>123.34461515770867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2"/>
        <v>17</v>
      </c>
      <c r="C69" s="118" t="s">
        <v>28</v>
      </c>
      <c r="D69" s="119"/>
      <c r="E69" s="115">
        <f>VLOOKUP(CONCATENATE($E$52,"_Qu_",hi!$C$61),fpre_reg_dat!$A$2:$CV$4224,FPRE_REG!$B69,0)</f>
        <v>101.88600606625488</v>
      </c>
      <c r="F69" s="120"/>
      <c r="G69" s="120">
        <f>VLOOKUP(CONCATENATE($G$52,"_Qu_",hi!$C$61),fpre_reg_dat!$A$2:$CV$4224,FPRE_REG!$B69,0)</f>
        <v>106.87123555305324</v>
      </c>
      <c r="H69" s="120"/>
      <c r="I69" s="120">
        <f>VLOOKUP(CONCATENATE($I$52,"_Qu_",hi!$C$61),fpre_reg_dat!$A$2:$CV$4224,FPRE_REG!$B69,0)</f>
        <v>110.42326731725937</v>
      </c>
      <c r="J69" s="120"/>
      <c r="K69" s="120">
        <f>VLOOKUP(CONCATENATE($K$52,"_Qu_",hi!$C$61),fpre_reg_dat!$A$2:$CV$4224,FPRE_REG!$B69,0)</f>
        <v>108.19453783639345</v>
      </c>
      <c r="L69" s="106">
        <f t="shared" si="3"/>
        <v>17</v>
      </c>
      <c r="M69" s="118">
        <f t="shared" si="1"/>
        <v>1997</v>
      </c>
      <c r="N69" s="119"/>
      <c r="O69" s="115">
        <f>VLOOKUP(CONCATENATE($E$52,"_Ja_",hi!$C$61),fpre_reg_dat!$A$2:$CV$4224,FPRE_REG!$L69,0)</f>
        <v>118.60508298053728</v>
      </c>
      <c r="P69" s="120"/>
      <c r="Q69" s="120">
        <f>VLOOKUP(CONCATENATE($G$52,"_Ja_",hi!$C$61),fpre_reg_dat!$A$2:$CV$4224,FPRE_REG!$L69,0)</f>
        <v>130.46115904195679</v>
      </c>
      <c r="R69" s="120"/>
      <c r="S69" s="120">
        <f>VLOOKUP(CONCATENATE($I$52,"_Ja_",hi!$C$61),fpre_reg_dat!$A$2:$CV$4224,FPRE_REG!$L69,0)</f>
        <v>118.56256214540635</v>
      </c>
      <c r="T69" s="120"/>
      <c r="U69" s="120">
        <f>VLOOKUP(CONCATENATE($K$52,"_Ja_",hi!$C$61),fpre_reg_dat!$A$2:$CV$4224,FPRE_REG!$L69,0)</f>
        <v>123.29609831433257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2"/>
        <v>18</v>
      </c>
      <c r="C70" s="118" t="s">
        <v>29</v>
      </c>
      <c r="D70" s="119"/>
      <c r="E70" s="115">
        <f>VLOOKUP(CONCATENATE($E$52,"_Qu_",hi!$C$61),fpre_reg_dat!$A$2:$CV$4224,FPRE_REG!$B70,0)</f>
        <v>102.52936462475992</v>
      </c>
      <c r="F70" s="120"/>
      <c r="G70" s="120">
        <f>VLOOKUP(CONCATENATE($G$52,"_Qu_",hi!$C$61),fpre_reg_dat!$A$2:$CV$4224,FPRE_REG!$B70,0)</f>
        <v>107.7773213777871</v>
      </c>
      <c r="H70" s="120"/>
      <c r="I70" s="120">
        <f>VLOOKUP(CONCATENATE($I$52,"_Qu_",hi!$C$61),fpre_reg_dat!$A$2:$CV$4224,FPRE_REG!$B70,0)</f>
        <v>111.65461725403941</v>
      </c>
      <c r="J70" s="120"/>
      <c r="K70" s="120">
        <f>VLOOKUP(CONCATENATE($K$52,"_Qu_",hi!$C$61),fpre_reg_dat!$A$2:$CV$4224,FPRE_REG!$B70,0)</f>
        <v>109.23991227410423</v>
      </c>
      <c r="L70" s="106">
        <f t="shared" si="3"/>
        <v>18</v>
      </c>
      <c r="M70" s="118">
        <f t="shared" si="1"/>
        <v>1998</v>
      </c>
      <c r="N70" s="119"/>
      <c r="O70" s="115">
        <f>VLOOKUP(CONCATENATE($E$52,"_Ja_",hi!$C$61),fpre_reg_dat!$A$2:$CV$4224,FPRE_REG!$L70,0)</f>
        <v>113.23566300387766</v>
      </c>
      <c r="P70" s="120"/>
      <c r="Q70" s="120">
        <f>VLOOKUP(CONCATENATE($G$52,"_Ja_",hi!$C$61),fpre_reg_dat!$A$2:$CV$4224,FPRE_REG!$L70,0)</f>
        <v>125.23467464033385</v>
      </c>
      <c r="R70" s="120"/>
      <c r="S70" s="120">
        <f>VLOOKUP(CONCATENATE($I$52,"_Ja_",hi!$C$61),fpre_reg_dat!$A$2:$CV$4224,FPRE_REG!$L70,0)</f>
        <v>119.39701742129742</v>
      </c>
      <c r="T70" s="120"/>
      <c r="U70" s="120">
        <f>VLOOKUP(CONCATENATE($K$52,"_Ja_",hi!$C$61),fpre_reg_dat!$A$2:$CV$4224,FPRE_REG!$L70,0)</f>
        <v>121.08903372542767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2"/>
        <v>19</v>
      </c>
      <c r="C71" s="118" t="s">
        <v>30</v>
      </c>
      <c r="D71" s="119"/>
      <c r="E71" s="115">
        <f>VLOOKUP(CONCATENATE($E$52,"_Qu_",hi!$C$61),fpre_reg_dat!$A$2:$CV$4224,FPRE_REG!$B71,0)</f>
        <v>104.26685873676618</v>
      </c>
      <c r="F71" s="120"/>
      <c r="G71" s="120">
        <f>VLOOKUP(CONCATENATE($G$52,"_Qu_",hi!$C$61),fpre_reg_dat!$A$2:$CV$4224,FPRE_REG!$B71,0)</f>
        <v>109.81933723321747</v>
      </c>
      <c r="H71" s="120"/>
      <c r="I71" s="120">
        <f>VLOOKUP(CONCATENATE($I$52,"_Qu_",hi!$C$61),fpre_reg_dat!$A$2:$CV$4224,FPRE_REG!$B71,0)</f>
        <v>112.6866581232362</v>
      </c>
      <c r="J71" s="120"/>
      <c r="K71" s="120">
        <f>VLOOKUP(CONCATENATE($K$52,"_Qu_",hi!$C$61),fpre_reg_dat!$A$2:$CV$4224,FPRE_REG!$B71,0)</f>
        <v>110.74470943690409</v>
      </c>
      <c r="L71" s="106">
        <f t="shared" si="3"/>
        <v>19</v>
      </c>
      <c r="M71" s="118">
        <f t="shared" si="1"/>
        <v>1999</v>
      </c>
      <c r="N71" s="119"/>
      <c r="O71" s="115">
        <f>VLOOKUP(CONCATENATE($E$52,"_Ja_",hi!$C$61),fpre_reg_dat!$A$2:$CV$4224,FPRE_REG!$L71,0)</f>
        <v>107.73722714242318</v>
      </c>
      <c r="P71" s="120"/>
      <c r="Q71" s="120">
        <f>VLOOKUP(CONCATENATE($G$52,"_Ja_",hi!$C$61),fpre_reg_dat!$A$2:$CV$4224,FPRE_REG!$L71,0)</f>
        <v>119.05001637386631</v>
      </c>
      <c r="R71" s="120"/>
      <c r="S71" s="120">
        <f>VLOOKUP(CONCATENATE($I$52,"_Ja_",hi!$C$61),fpre_reg_dat!$A$2:$CV$4224,FPRE_REG!$L71,0)</f>
        <v>114.93221056092038</v>
      </c>
      <c r="T71" s="120"/>
      <c r="U71" s="120">
        <f>VLOOKUP(CONCATENATE($K$52,"_Ja_",hi!$C$61),fpre_reg_dat!$A$2:$CV$4224,FPRE_REG!$L71,0)</f>
        <v>115.83526823122622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2"/>
        <v>20</v>
      </c>
      <c r="C72" s="118" t="s">
        <v>31</v>
      </c>
      <c r="D72" s="119"/>
      <c r="E72" s="115">
        <f>VLOOKUP(CONCATENATE($E$52,"_Qu_",hi!$C$61),fpre_reg_dat!$A$2:$CV$4224,FPRE_REG!$B72,0)</f>
        <v>104.65197466700505</v>
      </c>
      <c r="F72" s="120"/>
      <c r="G72" s="120">
        <f>VLOOKUP(CONCATENATE($G$52,"_Qu_",hi!$C$61),fpre_reg_dat!$A$2:$CV$4224,FPRE_REG!$B72,0)</f>
        <v>110.61482953736603</v>
      </c>
      <c r="H72" s="120"/>
      <c r="I72" s="120">
        <f>VLOOKUP(CONCATENATE($I$52,"_Qu_",hi!$C$61),fpre_reg_dat!$A$2:$CV$4224,FPRE_REG!$B72,0)</f>
        <v>112.85814410325034</v>
      </c>
      <c r="J72" s="120"/>
      <c r="K72" s="120">
        <f>VLOOKUP(CONCATENATE($K$52,"_Qu_",hi!$C$61),fpre_reg_dat!$A$2:$CV$4224,FPRE_REG!$B72,0)</f>
        <v>111.1875131443997</v>
      </c>
      <c r="L72" s="106">
        <f t="shared" si="3"/>
        <v>20</v>
      </c>
      <c r="M72" s="118">
        <f t="shared" si="1"/>
        <v>2000</v>
      </c>
      <c r="N72" s="119"/>
      <c r="O72" s="115">
        <f>VLOOKUP(CONCATENATE($E$52,"_Ja_",hi!$C$61),fpre_reg_dat!$A$2:$CV$4224,FPRE_REG!$L72,0)</f>
        <v>107.24565970924107</v>
      </c>
      <c r="P72" s="120"/>
      <c r="Q72" s="120">
        <f>VLOOKUP(CONCATENATE($G$52,"_Ja_",hi!$C$61),fpre_reg_dat!$A$2:$CV$4224,FPRE_REG!$L72,0)</f>
        <v>120.01850810937775</v>
      </c>
      <c r="R72" s="120"/>
      <c r="S72" s="120">
        <f>VLOOKUP(CONCATENATE($I$52,"_Ja_",hi!$C$61),fpre_reg_dat!$A$2:$CV$4224,FPRE_REG!$L72,0)</f>
        <v>119.69859974361383</v>
      </c>
      <c r="T72" s="120"/>
      <c r="U72" s="120">
        <f>VLOOKUP(CONCATENATE($K$52,"_Ja_",hi!$C$61),fpre_reg_dat!$A$2:$CV$4224,FPRE_REG!$L72,0)</f>
        <v>118.5560491539128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2"/>
        <v>21</v>
      </c>
      <c r="C73" s="118" t="s">
        <v>32</v>
      </c>
      <c r="D73" s="119"/>
      <c r="E73" s="115">
        <f>VLOOKUP(CONCATENATE($E$52,"_Qu_",hi!$C$61),fpre_reg_dat!$A$2:$CV$4224,FPRE_REG!$B73,0)</f>
        <v>107.33177730780375</v>
      </c>
      <c r="F73" s="120"/>
      <c r="G73" s="120">
        <f>VLOOKUP(CONCATENATE($G$52,"_Qu_",hi!$C$61),fpre_reg_dat!$A$2:$CV$4224,FPRE_REG!$B73,0)</f>
        <v>113.1061254132004</v>
      </c>
      <c r="H73" s="120"/>
      <c r="I73" s="120">
        <f>VLOOKUP(CONCATENATE($I$52,"_Qu_",hi!$C$61),fpre_reg_dat!$A$2:$CV$4224,FPRE_REG!$B73,0)</f>
        <v>114.22892528152953</v>
      </c>
      <c r="J73" s="120"/>
      <c r="K73" s="120">
        <f>VLOOKUP(CONCATENATE($K$52,"_Qu_",hi!$C$61),fpre_reg_dat!$A$2:$CV$4224,FPRE_REG!$B73,0)</f>
        <v>113.13199101698395</v>
      </c>
      <c r="L73" s="106">
        <f t="shared" si="3"/>
        <v>21</v>
      </c>
      <c r="M73" s="118">
        <f t="shared" si="1"/>
        <v>2001</v>
      </c>
      <c r="N73" s="119"/>
      <c r="O73" s="115">
        <f>VLOOKUP(CONCATENATE($E$52,"_Ja_",hi!$C$61),fpre_reg_dat!$A$2:$CV$4224,FPRE_REG!$L73,0)</f>
        <v>106.16966889881489</v>
      </c>
      <c r="P73" s="120"/>
      <c r="Q73" s="120">
        <f>VLOOKUP(CONCATENATE($G$52,"_Ja_",hi!$C$61),fpre_reg_dat!$A$2:$CV$4224,FPRE_REG!$L73,0)</f>
        <v>121.48702757694032</v>
      </c>
      <c r="R73" s="120"/>
      <c r="S73" s="120">
        <f>VLOOKUP(CONCATENATE($I$52,"_Ja_",hi!$C$61),fpre_reg_dat!$A$2:$CV$4224,FPRE_REG!$L73,0)</f>
        <v>122.46060298671742</v>
      </c>
      <c r="T73" s="120"/>
      <c r="U73" s="120">
        <f>VLOOKUP(CONCATENATE($K$52,"_Ja_",hi!$C$61),fpre_reg_dat!$A$2:$CV$4224,FPRE_REG!$L73,0)</f>
        <v>120.41262440651039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2"/>
        <v>22</v>
      </c>
      <c r="C74" s="118" t="s">
        <v>33</v>
      </c>
      <c r="D74" s="119"/>
      <c r="E74" s="115">
        <f>VLOOKUP(CONCATENATE($E$52,"_Qu_",hi!$C$61),fpre_reg_dat!$A$2:$CV$4224,FPRE_REG!$B74,0)</f>
        <v>106.68247560599666</v>
      </c>
      <c r="F74" s="120"/>
      <c r="G74" s="120">
        <f>VLOOKUP(CONCATENATE($G$52,"_Qu_",hi!$C$61),fpre_reg_dat!$A$2:$CV$4224,FPRE_REG!$B74,0)</f>
        <v>112.50220359145912</v>
      </c>
      <c r="H74" s="120"/>
      <c r="I74" s="120">
        <f>VLOOKUP(CONCATENATE($I$52,"_Qu_",hi!$C$61),fpre_reg_dat!$A$2:$CV$4224,FPRE_REG!$B74,0)</f>
        <v>113.73792460423881</v>
      </c>
      <c r="J74" s="120"/>
      <c r="K74" s="120">
        <f>VLOOKUP(CONCATENATE($K$52,"_Qu_",hi!$C$61),fpre_reg_dat!$A$2:$CV$4224,FPRE_REG!$B74,0)</f>
        <v>112.5807094168071</v>
      </c>
      <c r="L74" s="106">
        <f t="shared" si="3"/>
        <v>22</v>
      </c>
      <c r="M74" s="118">
        <f t="shared" si="1"/>
        <v>2002</v>
      </c>
      <c r="N74" s="119"/>
      <c r="O74" s="115">
        <f>VLOOKUP(CONCATENATE($E$52,"_Ja_",hi!$C$61),fpre_reg_dat!$A$2:$CV$4224,FPRE_REG!$L74,0)</f>
        <v>106.47890205073432</v>
      </c>
      <c r="P74" s="120"/>
      <c r="Q74" s="120">
        <f>VLOOKUP(CONCATENATE($G$52,"_Ja_",hi!$C$61),fpre_reg_dat!$A$2:$CV$4224,FPRE_REG!$L74,0)</f>
        <v>123.39497584767274</v>
      </c>
      <c r="R74" s="120"/>
      <c r="S74" s="120">
        <f>VLOOKUP(CONCATENATE($I$52,"_Ja_",hi!$C$61),fpre_reg_dat!$A$2:$CV$4224,FPRE_REG!$L74,0)</f>
        <v>125.38963769336908</v>
      </c>
      <c r="T74" s="120"/>
      <c r="U74" s="120">
        <f>VLOOKUP(CONCATENATE($K$52,"_Ja_",hi!$C$61),fpre_reg_dat!$A$2:$CV$4224,FPRE_REG!$L74,0)</f>
        <v>122.66870464005959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2"/>
        <v>23</v>
      </c>
      <c r="C75" s="118" t="s">
        <v>34</v>
      </c>
      <c r="D75" s="119"/>
      <c r="E75" s="115">
        <f>VLOOKUP(CONCATENATE($E$52,"_Qu_",hi!$C$61),fpre_reg_dat!$A$2:$CV$4224,FPRE_REG!$B75,0)</f>
        <v>107.45227516566929</v>
      </c>
      <c r="F75" s="120"/>
      <c r="G75" s="120">
        <f>VLOOKUP(CONCATENATE($G$52,"_Qu_",hi!$C$61),fpre_reg_dat!$A$2:$CV$4224,FPRE_REG!$B75,0)</f>
        <v>113.16736455419996</v>
      </c>
      <c r="H75" s="120"/>
      <c r="I75" s="120">
        <f>VLOOKUP(CONCATENATE($I$52,"_Qu_",hi!$C$61),fpre_reg_dat!$A$2:$CV$4224,FPRE_REG!$B75,0)</f>
        <v>116.25060936804137</v>
      </c>
      <c r="J75" s="120"/>
      <c r="K75" s="120">
        <f>VLOOKUP(CONCATENATE($K$52,"_Qu_",hi!$C$61),fpre_reg_dat!$A$2:$CV$4224,FPRE_REG!$B75,0)</f>
        <v>114.18630515690597</v>
      </c>
      <c r="L75" s="106">
        <f t="shared" si="3"/>
        <v>23</v>
      </c>
      <c r="M75" s="118">
        <f t="shared" si="1"/>
        <v>2003</v>
      </c>
      <c r="N75" s="119"/>
      <c r="O75" s="115">
        <f>VLOOKUP(CONCATENATE($E$52,"_Ja_",hi!$C$61),fpre_reg_dat!$A$2:$CV$4224,FPRE_REG!$L75,0)</f>
        <v>111.30938948478905</v>
      </c>
      <c r="P75" s="120"/>
      <c r="Q75" s="120">
        <f>VLOOKUP(CONCATENATE($G$52,"_Ja_",hi!$C$61),fpre_reg_dat!$A$2:$CV$4224,FPRE_REG!$L75,0)</f>
        <v>129.52738712432244</v>
      </c>
      <c r="R75" s="120"/>
      <c r="S75" s="120">
        <f>VLOOKUP(CONCATENATE($I$52,"_Ja_",hi!$C$61),fpre_reg_dat!$A$2:$CV$4224,FPRE_REG!$L75,0)</f>
        <v>132.32068394362588</v>
      </c>
      <c r="T75" s="120"/>
      <c r="U75" s="120">
        <f>VLOOKUP(CONCATENATE($K$52,"_Ja_",hi!$C$61),fpre_reg_dat!$A$2:$CV$4224,FPRE_REG!$L75,0)</f>
        <v>129.0681536398379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2"/>
        <v>24</v>
      </c>
      <c r="C76" s="118" t="s">
        <v>35</v>
      </c>
      <c r="D76" s="119"/>
      <c r="E76" s="115">
        <f>VLOOKUP(CONCATENATE($E$52,"_Qu_",hi!$C$61),fpre_reg_dat!$A$2:$CV$4224,FPRE_REG!$B76,0)</f>
        <v>107.02682009014615</v>
      </c>
      <c r="F76" s="120"/>
      <c r="G76" s="120">
        <f>VLOOKUP(CONCATENATE($G$52,"_Qu_",hi!$C$61),fpre_reg_dat!$A$2:$CV$4224,FPRE_REG!$B76,0)</f>
        <v>113.02716465628986</v>
      </c>
      <c r="H76" s="120"/>
      <c r="I76" s="120">
        <f>VLOOKUP(CONCATENATE($I$52,"_Qu_",hi!$C$61),fpre_reg_dat!$A$2:$CV$4224,FPRE_REG!$B76,0)</f>
        <v>118.94820557747173</v>
      </c>
      <c r="J76" s="120"/>
      <c r="K76" s="120">
        <f>VLOOKUP(CONCATENATE($K$52,"_Qu_",hi!$C$61),fpre_reg_dat!$A$2:$CV$4224,FPRE_REG!$B76,0)</f>
        <v>115.44892749895257</v>
      </c>
      <c r="L76" s="106">
        <f t="shared" si="3"/>
        <v>24</v>
      </c>
      <c r="M76" s="118">
        <f t="shared" si="1"/>
        <v>2004</v>
      </c>
      <c r="N76" s="119"/>
      <c r="O76" s="115">
        <f>VLOOKUP(CONCATENATE($E$52,"_Ja_",hi!$C$61),fpre_reg_dat!$A$2:$CV$4224,FPRE_REG!$L76,0)</f>
        <v>115.39169154294228</v>
      </c>
      <c r="P76" s="120"/>
      <c r="Q76" s="120">
        <f>VLOOKUP(CONCATENATE($G$52,"_Ja_",hi!$C$61),fpre_reg_dat!$A$2:$CV$4224,FPRE_REG!$L76,0)</f>
        <v>134.50509646084922</v>
      </c>
      <c r="R76" s="120"/>
      <c r="S76" s="120">
        <f>VLOOKUP(CONCATENATE($I$52,"_Ja_",hi!$C$61),fpre_reg_dat!$A$2:$CV$4224,FPRE_REG!$L76,0)</f>
        <v>136.91530692537407</v>
      </c>
      <c r="T76" s="120"/>
      <c r="U76" s="120">
        <f>VLOOKUP(CONCATENATE($K$52,"_Ja_",hi!$C$61),fpre_reg_dat!$A$2:$CV$4224,FPRE_REG!$L76,0)</f>
        <v>133.7628014148971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2"/>
        <v>25</v>
      </c>
      <c r="C77" s="118" t="s">
        <v>36</v>
      </c>
      <c r="D77" s="119"/>
      <c r="E77" s="115">
        <f>VLOOKUP(CONCATENATE($E$52,"_Qu_",hi!$C$61),fpre_reg_dat!$A$2:$CV$4224,FPRE_REG!$B77,0)</f>
        <v>109.30349509526019</v>
      </c>
      <c r="F77" s="120"/>
      <c r="G77" s="120">
        <f>VLOOKUP(CONCATENATE($G$52,"_Qu_",hi!$C$61),fpre_reg_dat!$A$2:$CV$4224,FPRE_REG!$B77,0)</f>
        <v>114.9884666704781</v>
      </c>
      <c r="H77" s="120"/>
      <c r="I77" s="120">
        <f>VLOOKUP(CONCATENATE($I$52,"_Qu_",hi!$C$61),fpre_reg_dat!$A$2:$CV$4224,FPRE_REG!$B77,0)</f>
        <v>122.85496965127251</v>
      </c>
      <c r="J77" s="120"/>
      <c r="K77" s="120">
        <f>VLOOKUP(CONCATENATE($K$52,"_Qu_",hi!$C$61),fpre_reg_dat!$A$2:$CV$4224,FPRE_REG!$B77,0)</f>
        <v>118.41969594198557</v>
      </c>
      <c r="L77" s="106">
        <f t="shared" si="3"/>
        <v>25</v>
      </c>
      <c r="M77" s="118">
        <f t="shared" si="1"/>
        <v>2005</v>
      </c>
      <c r="N77" s="119"/>
      <c r="O77" s="115">
        <f>VLOOKUP(CONCATENATE($E$52,"_Ja_",hi!$C$61),fpre_reg_dat!$A$2:$CV$4224,FPRE_REG!$L77,0)</f>
        <v>118.99267984443391</v>
      </c>
      <c r="P77" s="120"/>
      <c r="Q77" s="120">
        <f>VLOOKUP(CONCATENATE($G$52,"_Ja_",hi!$C$61),fpre_reg_dat!$A$2:$CV$4224,FPRE_REG!$L77,0)</f>
        <v>138.18568450760145</v>
      </c>
      <c r="R77" s="120"/>
      <c r="S77" s="120">
        <f>VLOOKUP(CONCATENATE($I$52,"_Ja_",hi!$C$61),fpre_reg_dat!$A$2:$CV$4224,FPRE_REG!$L77,0)</f>
        <v>152.30119147337408</v>
      </c>
      <c r="T77" s="120"/>
      <c r="U77" s="120">
        <f>VLOOKUP(CONCATENATE($K$52,"_Ja_",hi!$C$61),fpre_reg_dat!$A$2:$CV$4224,FPRE_REG!$L77,0)</f>
        <v>143.29472688846437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2"/>
        <v>26</v>
      </c>
      <c r="C78" s="118" t="s">
        <v>37</v>
      </c>
      <c r="D78" s="119"/>
      <c r="E78" s="115">
        <f>VLOOKUP(CONCATENATE($E$52,"_Qu_",hi!$C$61),fpre_reg_dat!$A$2:$CV$4224,FPRE_REG!$B78,0)</f>
        <v>109.81099831285243</v>
      </c>
      <c r="F78" s="120"/>
      <c r="G78" s="120">
        <f>VLOOKUP(CONCATENATE($G$52,"_Qu_",hi!$C$61),fpre_reg_dat!$A$2:$CV$4224,FPRE_REG!$B78,0)</f>
        <v>115.40119145441179</v>
      </c>
      <c r="H78" s="120"/>
      <c r="I78" s="120">
        <f>VLOOKUP(CONCATENATE($I$52,"_Qu_",hi!$C$61),fpre_reg_dat!$A$2:$CV$4224,FPRE_REG!$B78,0)</f>
        <v>127.16320731148191</v>
      </c>
      <c r="J78" s="120"/>
      <c r="K78" s="120">
        <f>VLOOKUP(CONCATENATE($K$52,"_Qu_",hi!$C$61),fpre_reg_dat!$A$2:$CV$4224,FPRE_REG!$B78,0)</f>
        <v>120.80356868173958</v>
      </c>
      <c r="L78" s="106">
        <f t="shared" si="3"/>
        <v>26</v>
      </c>
      <c r="M78" s="118">
        <f t="shared" si="1"/>
        <v>2006</v>
      </c>
      <c r="N78" s="119"/>
      <c r="O78" s="115">
        <f>VLOOKUP(CONCATENATE($E$52,"_Ja_",hi!$C$61),fpre_reg_dat!$A$2:$CV$4224,FPRE_REG!$L78,0)</f>
        <v>123.30564827127984</v>
      </c>
      <c r="P78" s="120"/>
      <c r="Q78" s="120">
        <f>VLOOKUP(CONCATENATE($G$52,"_Ja_",hi!$C$61),fpre_reg_dat!$A$2:$CV$4224,FPRE_REG!$L78,0)</f>
        <v>144.71935886679137</v>
      </c>
      <c r="R78" s="120"/>
      <c r="S78" s="120">
        <f>VLOOKUP(CONCATENATE($I$52,"_Ja_",hi!$C$61),fpre_reg_dat!$A$2:$CV$4224,FPRE_REG!$L78,0)</f>
        <v>165.30700276122852</v>
      </c>
      <c r="T78" s="120"/>
      <c r="U78" s="120">
        <f>VLOOKUP(CONCATENATE($K$52,"_Ja_",hi!$C$61),fpre_reg_dat!$A$2:$CV$4224,FPRE_REG!$L78,0)</f>
        <v>152.84180941605001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2"/>
        <v>27</v>
      </c>
      <c r="C79" s="118" t="s">
        <v>38</v>
      </c>
      <c r="D79" s="119"/>
      <c r="E79" s="115">
        <f>VLOOKUP(CONCATENATE($E$52,"_Qu_",hi!$C$61),fpre_reg_dat!$A$2:$CV$4224,FPRE_REG!$B79,0)</f>
        <v>111.49692877000248</v>
      </c>
      <c r="F79" s="120"/>
      <c r="G79" s="120">
        <f>VLOOKUP(CONCATENATE($G$52,"_Qu_",hi!$C$61),fpre_reg_dat!$A$2:$CV$4224,FPRE_REG!$B79,0)</f>
        <v>116.83907211808284</v>
      </c>
      <c r="H79" s="120"/>
      <c r="I79" s="120">
        <f>VLOOKUP(CONCATENATE($I$52,"_Qu_",hi!$C$61),fpre_reg_dat!$A$2:$CV$4224,FPRE_REG!$B79,0)</f>
        <v>131.7960866139081</v>
      </c>
      <c r="J79" s="120"/>
      <c r="K79" s="120">
        <f>VLOOKUP(CONCATENATE($K$52,"_Qu_",hi!$C$61),fpre_reg_dat!$A$2:$CV$4224,FPRE_REG!$B79,0)</f>
        <v>123.87405296727113</v>
      </c>
      <c r="L79" s="106">
        <f t="shared" si="3"/>
        <v>27</v>
      </c>
      <c r="M79" s="118">
        <f t="shared" si="1"/>
        <v>2007</v>
      </c>
      <c r="N79" s="119"/>
      <c r="O79" s="115">
        <f>VLOOKUP(CONCATENATE($E$52,"_Ja_",hi!$C$61),fpre_reg_dat!$A$2:$CV$4224,FPRE_REG!$L79,0)</f>
        <v>129.92396459493975</v>
      </c>
      <c r="P79" s="120"/>
      <c r="Q79" s="120">
        <f>VLOOKUP(CONCATENATE($G$52,"_Ja_",hi!$C$61),fpre_reg_dat!$A$2:$CV$4224,FPRE_REG!$L79,0)</f>
        <v>151.93996136585051</v>
      </c>
      <c r="R79" s="120"/>
      <c r="S79" s="120">
        <f>VLOOKUP(CONCATENATE($I$52,"_Ja_",hi!$C$61),fpre_reg_dat!$A$2:$CV$4224,FPRE_REG!$L79,0)</f>
        <v>174.00135395551334</v>
      </c>
      <c r="T79" s="120"/>
      <c r="U79" s="120">
        <f>VLOOKUP(CONCATENATE($K$52,"_Ja_",hi!$C$61),fpre_reg_dat!$A$2:$CV$4224,FPRE_REG!$L79,0)</f>
        <v>160.73873400366298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2"/>
        <v>28</v>
      </c>
      <c r="C80" s="118" t="s">
        <v>39</v>
      </c>
      <c r="D80" s="119"/>
      <c r="E80" s="115">
        <f>VLOOKUP(CONCATENATE($E$52,"_Qu_",hi!$C$61),fpre_reg_dat!$A$2:$CV$4224,FPRE_REG!$B80,0)</f>
        <v>111.25376856867241</v>
      </c>
      <c r="F80" s="120"/>
      <c r="G80" s="120">
        <f>VLOOKUP(CONCATENATE($G$52,"_Qu_",hi!$C$61),fpre_reg_dat!$A$2:$CV$4224,FPRE_REG!$B80,0)</f>
        <v>116.93722976675578</v>
      </c>
      <c r="H80" s="120"/>
      <c r="I80" s="120">
        <f>VLOOKUP(CONCATENATE($I$52,"_Qu_",hi!$C$61),fpre_reg_dat!$A$2:$CV$4224,FPRE_REG!$B80,0)</f>
        <v>133.39973394817184</v>
      </c>
      <c r="J80" s="120"/>
      <c r="K80" s="120">
        <f>VLOOKUP(CONCATENATE($K$52,"_Qu_",hi!$C$61),fpre_reg_dat!$A$2:$CV$4224,FPRE_REG!$B80,0)</f>
        <v>124.69866919402138</v>
      </c>
      <c r="L80" s="106">
        <f t="shared" si="3"/>
        <v>28</v>
      </c>
      <c r="M80" s="118">
        <f t="shared" si="1"/>
        <v>2008</v>
      </c>
      <c r="N80" s="119"/>
      <c r="O80" s="115">
        <f>VLOOKUP(CONCATENATE($E$52,"_Ja_",hi!$C$61),fpre_reg_dat!$A$2:$CV$4224,FPRE_REG!$L80,0)</f>
        <v>141.09914809628572</v>
      </c>
      <c r="P80" s="120"/>
      <c r="Q80" s="120">
        <f>VLOOKUP(CONCATENATE($G$52,"_Ja_",hi!$C$61),fpre_reg_dat!$A$2:$CV$4224,FPRE_REG!$L80,0)</f>
        <v>160.48653850266709</v>
      </c>
      <c r="R80" s="120"/>
      <c r="S80" s="120">
        <f>VLOOKUP(CONCATENATE($I$52,"_Ja_",hi!$C$61),fpre_reg_dat!$A$2:$CV$4224,FPRE_REG!$L80,0)</f>
        <v>184.98923458423661</v>
      </c>
      <c r="T80" s="120"/>
      <c r="U80" s="120">
        <f>VLOOKUP(CONCATENATE($K$52,"_Ja_",hi!$C$61),fpre_reg_dat!$A$2:$CV$4224,FPRE_REG!$L80,0)</f>
        <v>170.77539473075473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2"/>
        <v>29</v>
      </c>
      <c r="C81" s="118" t="s">
        <v>40</v>
      </c>
      <c r="D81" s="119"/>
      <c r="E81" s="115">
        <f>VLOOKUP(CONCATENATE($E$52,"_Qu_",hi!$C$61),fpre_reg_dat!$A$2:$CV$4224,FPRE_REG!$B81,0)</f>
        <v>111.8646099234906</v>
      </c>
      <c r="F81" s="120"/>
      <c r="G81" s="120">
        <f>VLOOKUP(CONCATENATE($G$52,"_Qu_",hi!$C$61),fpre_reg_dat!$A$2:$CV$4224,FPRE_REG!$B81,0)</f>
        <v>118.17814530980711</v>
      </c>
      <c r="H81" s="120"/>
      <c r="I81" s="120">
        <f>VLOOKUP(CONCATENATE($I$52,"_Qu_",hi!$C$61),fpre_reg_dat!$A$2:$CV$4224,FPRE_REG!$B81,0)</f>
        <v>135.17075932288719</v>
      </c>
      <c r="J81" s="120"/>
      <c r="K81" s="120">
        <f>VLOOKUP(CONCATENATE($K$52,"_Qu_",hi!$C$61),fpre_reg_dat!$A$2:$CV$4224,FPRE_REG!$B81,0)</f>
        <v>126.14772482792176</v>
      </c>
      <c r="L81" s="106">
        <f t="shared" si="3"/>
        <v>29</v>
      </c>
      <c r="M81" s="118">
        <v>2009</v>
      </c>
      <c r="N81" s="119"/>
      <c r="O81" s="115">
        <f>VLOOKUP(CONCATENATE($E$52,"_Ja_",hi!$C$61),fpre_reg_dat!$A$2:$CV$4224,FPRE_REG!$L81,0)</f>
        <v>148.52198942977759</v>
      </c>
      <c r="P81" s="120"/>
      <c r="Q81" s="120">
        <f>VLOOKUP(CONCATENATE($G$52,"_Ja_",hi!$C$61),fpre_reg_dat!$A$2:$CV$4224,FPRE_REG!$L81,0)</f>
        <v>168.50227942021326</v>
      </c>
      <c r="R81" s="120"/>
      <c r="S81" s="120">
        <f>VLOOKUP(CONCATENATE($I$52,"_Ja_",hi!$C$61),fpre_reg_dat!$A$2:$CV$4224,FPRE_REG!$L81,0)</f>
        <v>194.08831470115859</v>
      </c>
      <c r="T81" s="120"/>
      <c r="U81" s="120">
        <f>VLOOKUP(CONCATENATE($K$52,"_Ja_",hi!$C$61),fpre_reg_dat!$A$2:$CV$4224,FPRE_REG!$L81,0)</f>
        <v>179.27298307103965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2"/>
        <v>30</v>
      </c>
      <c r="C82" s="118" t="s">
        <v>41</v>
      </c>
      <c r="D82" s="119"/>
      <c r="E82" s="115">
        <f>VLOOKUP(CONCATENATE($E$52,"_Qu_",hi!$C$61),fpre_reg_dat!$A$2:$CV$4224,FPRE_REG!$B82,0)</f>
        <v>113.89699762042046</v>
      </c>
      <c r="F82" s="120"/>
      <c r="G82" s="120">
        <f>VLOOKUP(CONCATENATE($G$52,"_Qu_",hi!$C$61),fpre_reg_dat!$A$2:$CV$4224,FPRE_REG!$B82,0)</f>
        <v>121.26366675235293</v>
      </c>
      <c r="H82" s="120"/>
      <c r="I82" s="120">
        <f>VLOOKUP(CONCATENATE($I$52,"_Qu_",hi!$C$61),fpre_reg_dat!$A$2:$CV$4224,FPRE_REG!$B82,0)</f>
        <v>138.76303986978195</v>
      </c>
      <c r="J82" s="120"/>
      <c r="K82" s="120">
        <f>VLOOKUP(CONCATENATE($K$52,"_Qu_",hi!$C$61),fpre_reg_dat!$A$2:$CV$4224,FPRE_REG!$B82,0)</f>
        <v>129.39008089298565</v>
      </c>
      <c r="L82" s="106">
        <f t="shared" si="3"/>
        <v>30</v>
      </c>
      <c r="M82" s="118">
        <v>2010</v>
      </c>
      <c r="N82" s="119"/>
      <c r="O82" s="115">
        <f>VLOOKUP(CONCATENATE($E$52,"_Ja_",hi!$C$61),fpre_reg_dat!$A$2:$CV$4224,FPRE_REG!$L82,0)</f>
        <v>157.71396055980637</v>
      </c>
      <c r="P82" s="120"/>
      <c r="Q82" s="120">
        <f>VLOOKUP(CONCATENATE($G$52,"_Ja_",hi!$C$61),fpre_reg_dat!$A$2:$CV$4224,FPRE_REG!$L82,0)</f>
        <v>187.1780922366039</v>
      </c>
      <c r="R82" s="120"/>
      <c r="S82" s="120">
        <f>VLOOKUP(CONCATENATE($I$52,"_Ja_",hi!$C$61),fpre_reg_dat!$A$2:$CV$4224,FPRE_REG!$L82,0)</f>
        <v>207.15674627460996</v>
      </c>
      <c r="T82" s="120"/>
      <c r="U82" s="120">
        <f>VLOOKUP(CONCATENATE($K$52,"_Ja_",hi!$C$61),fpre_reg_dat!$A$2:$CV$4224,FPRE_REG!$L82,0)</f>
        <v>194.17487340047569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2"/>
        <v>31</v>
      </c>
      <c r="C83" s="118" t="s">
        <v>42</v>
      </c>
      <c r="D83" s="119"/>
      <c r="E83" s="115">
        <f>VLOOKUP(CONCATENATE($E$52,"_Qu_",hi!$C$61),fpre_reg_dat!$A$2:$CV$4224,FPRE_REG!$B83,0)</f>
        <v>114.69712554232794</v>
      </c>
      <c r="F83" s="120"/>
      <c r="G83" s="120">
        <f>VLOOKUP(CONCATENATE($G$52,"_Qu_",hi!$C$61),fpre_reg_dat!$A$2:$CV$4224,FPRE_REG!$B83,0)</f>
        <v>122.17285566817932</v>
      </c>
      <c r="H83" s="120"/>
      <c r="I83" s="120">
        <f>VLOOKUP(CONCATENATE($I$52,"_Qu_",hi!$C$61),fpre_reg_dat!$A$2:$CV$4224,FPRE_REG!$B83,0)</f>
        <v>139.99763378247582</v>
      </c>
      <c r="J83" s="120"/>
      <c r="K83" s="120">
        <f>VLOOKUP(CONCATENATE($K$52,"_Qu_",hi!$C$61),fpre_reg_dat!$A$2:$CV$4224,FPRE_REG!$B83,0)</f>
        <v>130.45299243650496</v>
      </c>
      <c r="L83" s="106">
        <f t="shared" si="3"/>
        <v>31</v>
      </c>
      <c r="M83" s="118">
        <v>2011</v>
      </c>
      <c r="N83" s="119"/>
      <c r="O83" s="115">
        <f>VLOOKUP(CONCATENATE($E$52,"_Ja_",hi!$C$61),fpre_reg_dat!$A$2:$CV$4224,FPRE_REG!$L83,0)</f>
        <v>162.09773273939911</v>
      </c>
      <c r="P83" s="120"/>
      <c r="Q83" s="120">
        <f>VLOOKUP(CONCATENATE($G$52,"_Ja_",hi!$C$61),fpre_reg_dat!$A$2:$CV$4224,FPRE_REG!$L83,0)</f>
        <v>193.44469104665816</v>
      </c>
      <c r="R83" s="120"/>
      <c r="S83" s="120">
        <f>VLOOKUP(CONCATENATE($I$52,"_Ja_",hi!$C$61),fpre_reg_dat!$A$2:$CV$4224,FPRE_REG!$L83,0)</f>
        <v>213.8656448032057</v>
      </c>
      <c r="T83" s="120"/>
      <c r="U83" s="120">
        <f>VLOOKUP(CONCATENATE($K$52,"_Ja_",hi!$C$61),fpre_reg_dat!$A$2:$CV$4224,FPRE_REG!$L83,0)</f>
        <v>200.47090633170134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2"/>
        <v>32</v>
      </c>
      <c r="C84" s="118" t="s">
        <v>43</v>
      </c>
      <c r="D84" s="119"/>
      <c r="E84" s="115">
        <f>VLOOKUP(CONCATENATE($E$52,"_Qu_",hi!$C$61),fpre_reg_dat!$A$2:$CV$4224,FPRE_REG!$B84,0)</f>
        <v>117.42215391265948</v>
      </c>
      <c r="F84" s="120"/>
      <c r="G84" s="120">
        <f>VLOOKUP(CONCATENATE($G$52,"_Qu_",hi!$C$61),fpre_reg_dat!$A$2:$CV$4224,FPRE_REG!$B84,0)</f>
        <v>124.49791607136032</v>
      </c>
      <c r="H84" s="120"/>
      <c r="I84" s="120">
        <f>VLOOKUP(CONCATENATE($I$52,"_Qu_",hi!$C$61),fpre_reg_dat!$A$2:$CV$4224,FPRE_REG!$B84,0)</f>
        <v>145.2794365363446</v>
      </c>
      <c r="J84" s="120"/>
      <c r="K84" s="120">
        <f>VLOOKUP(CONCATENATE($K$52,"_Qu_",hi!$C$61),fpre_reg_dat!$A$2:$CV$4224,FPRE_REG!$B84,0)</f>
        <v>134.30483912825849</v>
      </c>
      <c r="L84" s="106">
        <f t="shared" si="3"/>
        <v>32</v>
      </c>
      <c r="M84" s="118">
        <v>2012</v>
      </c>
      <c r="N84" s="119"/>
      <c r="O84" s="115">
        <f>VLOOKUP(CONCATENATE($E$52,"_Ja_",hi!$C$61),fpre_reg_dat!$A$2:$CV$4224,FPRE_REG!$L84,0)</f>
        <v>170.26030079969331</v>
      </c>
      <c r="P84" s="120"/>
      <c r="Q84" s="120">
        <f>VLOOKUP(CONCATENATE($G$52,"_Ja_",hi!$C$61),fpre_reg_dat!$A$2:$CV$4224,FPRE_REG!$L84,0)</f>
        <v>205.52544530373063</v>
      </c>
      <c r="R84" s="120"/>
      <c r="S84" s="120">
        <f>VLOOKUP(CONCATENATE($I$52,"_Ja_",hi!$C$61),fpre_reg_dat!$A$2:$CV$4224,FPRE_REG!$L84,0)</f>
        <v>229.41947782384472</v>
      </c>
      <c r="T84" s="120"/>
      <c r="U84" s="120">
        <f>VLOOKUP(CONCATENATE($K$52,"_Ja_",hi!$C$61),fpre_reg_dat!$A$2:$CV$4224,FPRE_REG!$L84,0)</f>
        <v>213.89072112210914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2"/>
        <v>33</v>
      </c>
      <c r="C85" s="118" t="s">
        <v>44</v>
      </c>
      <c r="D85" s="119"/>
      <c r="E85" s="115">
        <f>VLOOKUP(CONCATENATE($E$52,"_Qu_",hi!$C$61),fpre_reg_dat!$A$2:$CV$4224,FPRE_REG!$B85,0)</f>
        <v>119.04562179751139</v>
      </c>
      <c r="F85" s="120"/>
      <c r="G85" s="120">
        <f>VLOOKUP(CONCATENATE($G$52,"_Qu_",hi!$C$61),fpre_reg_dat!$A$2:$CV$4224,FPRE_REG!$B85,0)</f>
        <v>126.42880116598457</v>
      </c>
      <c r="H85" s="120"/>
      <c r="I85" s="120">
        <f>VLOOKUP(CONCATENATE($I$52,"_Qu_",hi!$C$61),fpre_reg_dat!$A$2:$CV$4224,FPRE_REG!$B85,0)</f>
        <v>144.97332852648773</v>
      </c>
      <c r="J85" s="120"/>
      <c r="K85" s="120">
        <f>VLOOKUP(CONCATENATE($K$52,"_Qu_",hi!$C$61),fpre_reg_dat!$A$2:$CV$4224,FPRE_REG!$B85,0)</f>
        <v>135.08014830077636</v>
      </c>
      <c r="L85" s="106">
        <f t="shared" si="3"/>
        <v>33</v>
      </c>
      <c r="M85" s="118">
        <v>2013</v>
      </c>
      <c r="N85" s="119"/>
      <c r="O85" s="115">
        <f>VLOOKUP(CONCATENATE($E$52,"_Ja_",hi!$C$61),fpre_reg_dat!$A$2:$CV$4224,FPRE_REG!$L85,0)</f>
        <v>188.75464488993964</v>
      </c>
      <c r="P85" s="120"/>
      <c r="Q85" s="120">
        <f>VLOOKUP(CONCATENATE($G$52,"_Ja_",hi!$C$61),fpre_reg_dat!$A$2:$CV$4224,FPRE_REG!$L85,0)</f>
        <v>225.47665530598465</v>
      </c>
      <c r="R85" s="120"/>
      <c r="S85" s="120">
        <f>VLOOKUP(CONCATENATE($I$52,"_Ja_",hi!$C$61),fpre_reg_dat!$A$2:$CV$4224,FPRE_REG!$L85,0)</f>
        <v>247.65283884112512</v>
      </c>
      <c r="T85" s="120"/>
      <c r="U85" s="120">
        <f>VLOOKUP(CONCATENATE($K$52,"_Ja_",hi!$C$61),fpre_reg_dat!$A$2:$CV$4224,FPRE_REG!$L85,0)</f>
        <v>232.71506342091078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2"/>
        <v>34</v>
      </c>
      <c r="C86" s="118" t="s">
        <v>45</v>
      </c>
      <c r="D86" s="119"/>
      <c r="E86" s="115">
        <f>VLOOKUP(CONCATENATE($E$52,"_Qu_",hi!$C$61),fpre_reg_dat!$A$2:$CV$4224,FPRE_REG!$B86,0)</f>
        <v>120.57803861019416</v>
      </c>
      <c r="F86" s="120"/>
      <c r="G86" s="120">
        <f>VLOOKUP(CONCATENATE($G$52,"_Qu_",hi!$C$61),fpre_reg_dat!$A$2:$CV$4224,FPRE_REG!$B86,0)</f>
        <v>127.51800968929456</v>
      </c>
      <c r="H86" s="120"/>
      <c r="I86" s="120">
        <f>VLOOKUP(CONCATENATE($I$52,"_Qu_",hi!$C$61),fpre_reg_dat!$A$2:$CV$4224,FPRE_REG!$B86,0)</f>
        <v>146.55736653110691</v>
      </c>
      <c r="J86" s="120"/>
      <c r="K86" s="120">
        <f>VLOOKUP(CONCATENATE($K$52,"_Qu_",hi!$C$61),fpre_reg_dat!$A$2:$CV$4224,FPRE_REG!$B86,0)</f>
        <v>136.46004385937519</v>
      </c>
      <c r="L86" s="106">
        <f t="shared" si="3"/>
        <v>34</v>
      </c>
      <c r="M86" s="118">
        <v>2014</v>
      </c>
      <c r="N86" s="119"/>
      <c r="O86" s="115">
        <f>VLOOKUP(CONCATENATE($E$52,"_Ja_",hi!$C$61),fpre_reg_dat!$A$2:$CV$4224,FPRE_REG!$L86,0)</f>
        <v>197.01631544788037</v>
      </c>
      <c r="P86" s="120"/>
      <c r="Q86" s="120">
        <f>VLOOKUP(CONCATENATE($G$52,"_Ja_",hi!$C$61),fpre_reg_dat!$A$2:$CV$4224,FPRE_REG!$L86,0)</f>
        <v>236.33032536743949</v>
      </c>
      <c r="R86" s="120"/>
      <c r="S86" s="120">
        <f>VLOOKUP(CONCATENATE($I$52,"_Ja_",hi!$C$61),fpre_reg_dat!$A$2:$CV$4224,FPRE_REG!$L86,0)</f>
        <v>262.20839195645186</v>
      </c>
      <c r="T86" s="120"/>
      <c r="U86" s="120">
        <f>VLOOKUP(CONCATENATE($K$52,"_Ja_",hi!$C$61),fpre_reg_dat!$A$2:$CV$4224,FPRE_REG!$L86,0)</f>
        <v>245.10995355109065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2"/>
        <v>35</v>
      </c>
      <c r="C87" s="118" t="s">
        <v>46</v>
      </c>
      <c r="D87" s="119"/>
      <c r="E87" s="115">
        <f>VLOOKUP(CONCATENATE($E$52,"_Qu_",hi!$C$61),fpre_reg_dat!$A$2:$CV$4224,FPRE_REG!$B87,0)</f>
        <v>120.46887497868393</v>
      </c>
      <c r="F87" s="120"/>
      <c r="G87" s="120">
        <f>VLOOKUP(CONCATENATE($G$52,"_Qu_",hi!$C$61),fpre_reg_dat!$A$2:$CV$4224,FPRE_REG!$B87,0)</f>
        <v>127.22161888929236</v>
      </c>
      <c r="H87" s="120"/>
      <c r="I87" s="120">
        <f>VLOOKUP(CONCATENATE($I$52,"_Qu_",hi!$C$61),fpre_reg_dat!$A$2:$CV$4224,FPRE_REG!$B87,0)</f>
        <v>147.38842156617977</v>
      </c>
      <c r="J87" s="120"/>
      <c r="K87" s="120">
        <f>VLOOKUP(CONCATENATE($K$52,"_Qu_",hi!$C$61),fpre_reg_dat!$A$2:$CV$4224,FPRE_REG!$B87,0)</f>
        <v>136.74908199783951</v>
      </c>
      <c r="L87" s="106">
        <f t="shared" si="3"/>
        <v>35</v>
      </c>
      <c r="M87" s="118">
        <v>2015</v>
      </c>
      <c r="N87" s="119"/>
      <c r="O87" s="115">
        <f>VLOOKUP(CONCATENATE($E$52,"_Ja_",hi!$C$61),fpre_reg_dat!$A$2:$CV$4224,FPRE_REG!$L87,0)</f>
        <v>195.72719419360777</v>
      </c>
      <c r="P87" s="120"/>
      <c r="Q87" s="120">
        <f>VLOOKUP(CONCATENATE($G$52,"_Ja_",hi!$C$61),fpre_reg_dat!$A$2:$CV$4224,FPRE_REG!$L87,0)</f>
        <v>240.5665600965005</v>
      </c>
      <c r="R87" s="120"/>
      <c r="S87" s="120">
        <f>VLOOKUP(CONCATENATE($I$52,"_Ja_",hi!$C$61),fpre_reg_dat!$A$2:$CV$4224,FPRE_REG!$L87,0)</f>
        <v>253.17411915900593</v>
      </c>
      <c r="T87" s="120"/>
      <c r="U87" s="120">
        <f>VLOOKUP(CONCATENATE($K$52,"_Ja_",hi!$C$61),fpre_reg_dat!$A$2:$CV$4224,FPRE_REG!$L87,0)</f>
        <v>242.132505024419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2"/>
        <v>36</v>
      </c>
      <c r="C88" s="118" t="s">
        <v>47</v>
      </c>
      <c r="D88" s="119"/>
      <c r="E88" s="115">
        <f>VLOOKUP(CONCATENATE($E$52,"_Qu_",hi!$C$61),fpre_reg_dat!$A$2:$CV$4224,FPRE_REG!$B88,0)</f>
        <v>122.3646836070468</v>
      </c>
      <c r="F88" s="120"/>
      <c r="G88" s="120">
        <f>VLOOKUP(CONCATENATE($G$52,"_Qu_",hi!$C$61),fpre_reg_dat!$A$2:$CV$4224,FPRE_REG!$B88,0)</f>
        <v>129.19817069254938</v>
      </c>
      <c r="H88" s="120"/>
      <c r="I88" s="120">
        <f>VLOOKUP(CONCATENATE($I$52,"_Qu_",hi!$C$61),fpre_reg_dat!$A$2:$CV$4224,FPRE_REG!$B88,0)</f>
        <v>149.7035479719014</v>
      </c>
      <c r="J88" s="120"/>
      <c r="K88" s="120">
        <f>VLOOKUP(CONCATENATE($K$52,"_Qu_",hi!$C$61),fpre_reg_dat!$A$2:$CV$4224,FPRE_REG!$B88,0)</f>
        <v>138.88863720312349</v>
      </c>
      <c r="L88" s="106">
        <f t="shared" si="3"/>
        <v>36</v>
      </c>
      <c r="M88" s="118">
        <v>2016</v>
      </c>
      <c r="N88" s="119"/>
      <c r="O88" s="115">
        <f>VLOOKUP(CONCATENATE($E$52,"_Ja_",hi!$C$61),fpre_reg_dat!$A$2:$CV$4224,FPRE_REG!$L88,0)</f>
        <v>212.4288434173379</v>
      </c>
      <c r="P88" s="120"/>
      <c r="Q88" s="120">
        <f>VLOOKUP(CONCATENATE($G$52,"_Ja_",hi!$C$61),fpre_reg_dat!$A$2:$CV$4224,FPRE_REG!$L88,0)</f>
        <v>241.51085351475879</v>
      </c>
      <c r="R88" s="120"/>
      <c r="S88" s="120">
        <f>VLOOKUP(CONCATENATE($I$52,"_Ja_",hi!$C$61),fpre_reg_dat!$A$2:$CV$4224,FPRE_REG!$L88,0)</f>
        <v>253.12853957357598</v>
      </c>
      <c r="T88" s="120"/>
      <c r="U88" s="120">
        <f>VLOOKUP(CONCATENATE($K$52,"_Ja_",hi!$C$61),fpre_reg_dat!$A$2:$CV$4224,FPRE_REG!$L88,0)</f>
        <v>244.20338201470474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2"/>
        <v>37</v>
      </c>
      <c r="C89" s="118" t="s">
        <v>48</v>
      </c>
      <c r="D89" s="119"/>
      <c r="E89" s="115">
        <f>VLOOKUP(CONCATENATE($E$52,"_Qu_",hi!$C$61),fpre_reg_dat!$A$2:$CV$4224,FPRE_REG!$B89,0)</f>
        <v>126.26119607690794</v>
      </c>
      <c r="F89" s="120"/>
      <c r="G89" s="120">
        <f>VLOOKUP(CONCATENATE($G$52,"_Qu_",hi!$C$61),fpre_reg_dat!$A$2:$CV$4224,FPRE_REG!$B89,0)</f>
        <v>132.44011219171921</v>
      </c>
      <c r="H89" s="120"/>
      <c r="I89" s="120">
        <f>VLOOKUP(CONCATENATE($I$52,"_Qu_",hi!$C$61),fpre_reg_dat!$A$2:$CV$4224,FPRE_REG!$B89,0)</f>
        <v>152.27343203712957</v>
      </c>
      <c r="J89" s="120"/>
      <c r="K89" s="120">
        <f>VLOOKUP(CONCATENATE($K$52,"_Qu_",hi!$C$61),fpre_reg_dat!$A$2:$CV$4224,FPRE_REG!$B89,0)</f>
        <v>141.8532249502492</v>
      </c>
      <c r="L89" s="106">
        <f t="shared" si="3"/>
        <v>37</v>
      </c>
      <c r="M89" s="118">
        <v>2017</v>
      </c>
      <c r="N89" s="119"/>
      <c r="O89" s="115">
        <f>VLOOKUP(CONCATENATE($E$52,"_Ja_",hi!$C$61),fpre_reg_dat!$A$2:$CV$4224,FPRE_REG!$L89,0)</f>
        <v>216.53331500790785</v>
      </c>
      <c r="P89" s="120"/>
      <c r="Q89" s="120">
        <f>VLOOKUP(CONCATENATE($G$52,"_Ja_",hi!$C$61),fpre_reg_dat!$A$2:$CV$4224,FPRE_REG!$L89,0)</f>
        <v>238.86181185614382</v>
      </c>
      <c r="R89" s="120"/>
      <c r="S89" s="120">
        <f>VLOOKUP(CONCATENATE($I$52,"_Ja_",hi!$C$61),fpre_reg_dat!$A$2:$CV$4224,FPRE_REG!$L89,0)</f>
        <v>247.67773169742816</v>
      </c>
      <c r="T89" s="120"/>
      <c r="U89" s="120">
        <f>VLOOKUP(CONCATENATE($K$52,"_Ja_",hi!$C$61),fpre_reg_dat!$A$2:$CV$4224,FPRE_REG!$L89,0)</f>
        <v>240.84892808967808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2"/>
        <v>38</v>
      </c>
      <c r="C90" s="118" t="s">
        <v>49</v>
      </c>
      <c r="D90" s="119"/>
      <c r="E90" s="115">
        <f>VLOOKUP(CONCATENATE($E$52,"_Qu_",hi!$C$61),fpre_reg_dat!$A$2:$CV$4224,FPRE_REG!$B90,0)</f>
        <v>129.64696771258727</v>
      </c>
      <c r="F90" s="120"/>
      <c r="G90" s="120">
        <f>VLOOKUP(CONCATENATE($G$52,"_Qu_",hi!$C$61),fpre_reg_dat!$A$2:$CV$4224,FPRE_REG!$B90,0)</f>
        <v>134.37049291487435</v>
      </c>
      <c r="H90" s="120"/>
      <c r="I90" s="120">
        <f>VLOOKUP(CONCATENATE($I$52,"_Qu_",hi!$C$61),fpre_reg_dat!$A$2:$CV$4224,FPRE_REG!$B90,0)</f>
        <v>154.81662180132398</v>
      </c>
      <c r="J90" s="120"/>
      <c r="K90" s="120">
        <f>VLOOKUP(CONCATENATE($K$52,"_Qu_",hi!$C$61),fpre_reg_dat!$A$2:$CV$4224,FPRE_REG!$B90,0)</f>
        <v>144.2283304142608</v>
      </c>
      <c r="L90" s="106">
        <f t="shared" si="3"/>
        <v>38</v>
      </c>
      <c r="M90" s="118">
        <v>2018</v>
      </c>
      <c r="N90" s="119"/>
      <c r="O90" s="115">
        <f>VLOOKUP(CONCATENATE($E$52,"_Ja_",hi!$C$61),fpre_reg_dat!$A$2:$CV$4224,FPRE_REG!$L90,0)</f>
        <v>231.98726023159568</v>
      </c>
      <c r="P90" s="120"/>
      <c r="Q90" s="120">
        <f>VLOOKUP(CONCATENATE($G$52,"_Ja_",hi!$C$61),fpre_reg_dat!$A$2:$CV$4224,FPRE_REG!$L90,0)</f>
        <v>261.1154453572039</v>
      </c>
      <c r="R90" s="120"/>
      <c r="S90" s="120">
        <f>VLOOKUP(CONCATENATE($I$52,"_Ja_",hi!$C$61),fpre_reg_dat!$A$2:$CV$4224,FPRE_REG!$L90,0)</f>
        <v>235.59747255144688</v>
      </c>
      <c r="T90" s="120"/>
      <c r="U90" s="120">
        <f>VLOOKUP(CONCATENATE($K$52,"_Ja_",hi!$C$61),fpre_reg_dat!$A$2:$CV$4224,FPRE_REG!$L90,0)</f>
        <v>245.20460693047346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2"/>
        <v>39</v>
      </c>
      <c r="C91" s="118" t="s">
        <v>50</v>
      </c>
      <c r="D91" s="119"/>
      <c r="E91" s="115">
        <f>VLOOKUP(CONCATENATE($E$52,"_Qu_",hi!$C$61),fpre_reg_dat!$A$2:$CV$4224,FPRE_REG!$B91,0)</f>
        <v>133.45105778565264</v>
      </c>
      <c r="F91" s="120"/>
      <c r="G91" s="120">
        <f>VLOOKUP(CONCATENATE($G$52,"_Qu_",hi!$C$61),fpre_reg_dat!$A$2:$CV$4224,FPRE_REG!$B91,0)</f>
        <v>136.29869153117892</v>
      </c>
      <c r="H91" s="120"/>
      <c r="I91" s="120">
        <f>VLOOKUP(CONCATENATE($I$52,"_Qu_",hi!$C$61),fpre_reg_dat!$A$2:$CV$4224,FPRE_REG!$B91,0)</f>
        <v>159.03599521411354</v>
      </c>
      <c r="J91" s="120"/>
      <c r="K91" s="120">
        <f>VLOOKUP(CONCATENATE($K$52,"_Qu_",hi!$C$61),fpre_reg_dat!$A$2:$CV$4224,FPRE_REG!$B91,0)</f>
        <v>147.48600179116485</v>
      </c>
      <c r="L91" s="106">
        <f t="shared" si="3"/>
        <v>39</v>
      </c>
      <c r="M91" s="118">
        <v>2019</v>
      </c>
      <c r="N91" s="119"/>
      <c r="O91" s="115">
        <f>VLOOKUP(CONCATENATE($E$52,"_Ja_",hi!$C$61),fpre_reg_dat!$A$2:$CV$4224,FPRE_REG!$L91,0)</f>
        <v>239.97399874167394</v>
      </c>
      <c r="P91" s="120"/>
      <c r="Q91" s="120">
        <f>VLOOKUP(CONCATENATE($G$52,"_Ja_",hi!$C$61),fpre_reg_dat!$A$2:$CV$4224,FPRE_REG!$L91,0)</f>
        <v>271.29210807092318</v>
      </c>
      <c r="R91" s="120"/>
      <c r="S91" s="120">
        <f>VLOOKUP(CONCATENATE($I$52,"_Ja_",hi!$C$61),fpre_reg_dat!$A$2:$CV$4224,FPRE_REG!$L91,0)</f>
        <v>262.86424057939655</v>
      </c>
      <c r="T91" s="120"/>
      <c r="U91" s="120">
        <f>VLOOKUP(CONCATENATE($K$52,"_Ja_",hi!$C$61),fpre_reg_dat!$A$2:$CV$4224,FPRE_REG!$L91,0)</f>
        <v>263.70488476345867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2"/>
        <v>40</v>
      </c>
      <c r="C92" s="118" t="s">
        <v>51</v>
      </c>
      <c r="D92" s="119"/>
      <c r="E92" s="115">
        <f>VLOOKUP(CONCATENATE($E$52,"_Qu_",hi!$C$61),fpre_reg_dat!$A$2:$CV$4224,FPRE_REG!$B92,0)</f>
        <v>134.59571472248101</v>
      </c>
      <c r="F92" s="120"/>
      <c r="G92" s="120">
        <f>VLOOKUP(CONCATENATE($G$52,"_Qu_",hi!$C$61),fpre_reg_dat!$A$2:$CV$4224,FPRE_REG!$B92,0)</f>
        <v>135.96527160110315</v>
      </c>
      <c r="H92" s="120"/>
      <c r="I92" s="120">
        <f>VLOOKUP(CONCATENATE($I$52,"_Qu_",hi!$C$61),fpre_reg_dat!$A$2:$CV$4224,FPRE_REG!$B92,0)</f>
        <v>159.66710546695083</v>
      </c>
      <c r="J92" s="120"/>
      <c r="K92" s="120">
        <f>VLOOKUP(CONCATENATE($K$52,"_Qu_",hi!$C$61),fpre_reg_dat!$A$2:$CV$4224,FPRE_REG!$B92,0)</f>
        <v>147.7765997450183</v>
      </c>
      <c r="L92" s="10"/>
      <c r="M92" s="167"/>
      <c r="N92" s="167"/>
      <c r="O92" s="167"/>
      <c r="P92" s="167"/>
      <c r="Q92" s="167"/>
      <c r="R92" s="167"/>
      <c r="S92" s="167"/>
      <c r="T92" s="167"/>
      <c r="U92" s="167"/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2"/>
        <v>41</v>
      </c>
      <c r="C93" s="118" t="s">
        <v>52</v>
      </c>
      <c r="D93" s="119"/>
      <c r="E93" s="115">
        <f>VLOOKUP(CONCATENATE($E$52,"_Qu_",hi!$C$61),fpre_reg_dat!$A$2:$CV$4224,FPRE_REG!$B93,0)</f>
        <v>139.63033140147471</v>
      </c>
      <c r="F93" s="120"/>
      <c r="G93" s="120">
        <f>VLOOKUP(CONCATENATE($G$52,"_Qu_",hi!$C$61),fpre_reg_dat!$A$2:$CV$4224,FPRE_REG!$B93,0)</f>
        <v>141.23002745436474</v>
      </c>
      <c r="H93" s="120"/>
      <c r="I93" s="120">
        <f>VLOOKUP(CONCATENATE($I$52,"_Qu_",hi!$C$61),fpre_reg_dat!$A$2:$CV$4224,FPRE_REG!$B93,0)</f>
        <v>166.05594578601568</v>
      </c>
      <c r="J93" s="120"/>
      <c r="K93" s="120">
        <f>VLOOKUP(CONCATENATE($K$52,"_Qu_",hi!$C$61),fpre_reg_dat!$A$2:$CV$4224,FPRE_REG!$B93,0)</f>
        <v>153.58608045965511</v>
      </c>
      <c r="L93" s="10"/>
      <c r="M93" s="119" t="str">
        <f>M90&amp;" - "&amp;M91</f>
        <v>2018 - 2019</v>
      </c>
      <c r="N93" s="119"/>
      <c r="O93" s="114">
        <f>O91/O90-1</f>
        <v>3.4427487535759527E-2</v>
      </c>
      <c r="P93" s="120"/>
      <c r="Q93" s="114">
        <f>Q91/Q90-1</f>
        <v>3.897380601058531E-2</v>
      </c>
      <c r="R93" s="120"/>
      <c r="S93" s="114">
        <f>S91/S90-1</f>
        <v>0.11573455238147967</v>
      </c>
      <c r="T93" s="120"/>
      <c r="U93" s="114">
        <f>U91/U90-1</f>
        <v>7.5448328906115858E-2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2"/>
        <v>42</v>
      </c>
      <c r="C94" s="118" t="s">
        <v>53</v>
      </c>
      <c r="D94" s="119"/>
      <c r="E94" s="115">
        <f>VLOOKUP(CONCATENATE($E$52,"_Qu_",hi!$C$61),fpre_reg_dat!$A$2:$CV$4224,FPRE_REG!$B94,0)</f>
        <v>136.98899428097789</v>
      </c>
      <c r="F94" s="120"/>
      <c r="G94" s="120">
        <f>VLOOKUP(CONCATENATE($G$52,"_Qu_",hi!$C$61),fpre_reg_dat!$A$2:$CV$4224,FPRE_REG!$B94,0)</f>
        <v>139.64824220255892</v>
      </c>
      <c r="H94" s="120"/>
      <c r="I94" s="120">
        <f>VLOOKUP(CONCATENATE($I$52,"_Qu_",hi!$C$61),fpre_reg_dat!$A$2:$CV$4224,FPRE_REG!$B94,0)</f>
        <v>162.58371277905241</v>
      </c>
      <c r="J94" s="120"/>
      <c r="K94" s="120">
        <f>VLOOKUP(CONCATENATE($K$52,"_Qu_",hi!$C$61),fpre_reg_dat!$A$2:$CV$4224,FPRE_REG!$B94,0)</f>
        <v>150.95298344559376</v>
      </c>
      <c r="L94" s="10"/>
      <c r="M94" s="119" t="str">
        <f>M86&amp;" - "&amp;M91</f>
        <v>2014 - 2019</v>
      </c>
      <c r="N94" s="119"/>
      <c r="O94" s="114">
        <f>O91/O86-1</f>
        <v>0.21804124798566638</v>
      </c>
      <c r="P94" s="120"/>
      <c r="Q94" s="114">
        <f>Q91/Q86-1</f>
        <v>0.14793608331527541</v>
      </c>
      <c r="R94" s="120"/>
      <c r="S94" s="114">
        <f>S91/S86-1</f>
        <v>2.5012495521257172E-3</v>
      </c>
      <c r="T94" s="120"/>
      <c r="U94" s="114">
        <f>U91/U86-1</f>
        <v>7.5863631578274804E-2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2"/>
        <v>43</v>
      </c>
      <c r="C95" s="118" t="s">
        <v>54</v>
      </c>
      <c r="D95" s="119"/>
      <c r="E95" s="115">
        <f>VLOOKUP(CONCATENATE($E$52,"_Qu_",hi!$C$61),fpre_reg_dat!$A$2:$CV$4224,FPRE_REG!$B95,0)</f>
        <v>136.88517765091376</v>
      </c>
      <c r="F95" s="120"/>
      <c r="G95" s="120">
        <f>VLOOKUP(CONCATENATE($G$52,"_Qu_",hi!$C$61),fpre_reg_dat!$A$2:$CV$4224,FPRE_REG!$B95,0)</f>
        <v>141.17442314815841</v>
      </c>
      <c r="H95" s="120"/>
      <c r="I95" s="120">
        <f>VLOOKUP(CONCATENATE($I$52,"_Qu_",hi!$C$61),fpre_reg_dat!$A$2:$CV$4224,FPRE_REG!$B95,0)</f>
        <v>163.14772845491044</v>
      </c>
      <c r="J95" s="120"/>
      <c r="K95" s="120">
        <f>VLOOKUP(CONCATENATE($K$52,"_Qu_",hi!$C$61),fpre_reg_dat!$A$2:$CV$4224,FPRE_REG!$B95,0)</f>
        <v>151.8421378959525</v>
      </c>
      <c r="L95" s="10"/>
      <c r="M95" s="223" t="str">
        <f>te!A11</f>
        <v>Source: Indices prix de transaction Fahrländer Partner.</v>
      </c>
      <c r="N95" s="223"/>
      <c r="O95" s="223"/>
      <c r="P95" s="223"/>
      <c r="Q95" s="223"/>
      <c r="R95" s="223"/>
      <c r="S95" s="223"/>
      <c r="T95" s="223"/>
      <c r="U95" s="223"/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2"/>
        <v>44</v>
      </c>
      <c r="C96" s="118" t="s">
        <v>55</v>
      </c>
      <c r="D96" s="119"/>
      <c r="E96" s="115">
        <f>VLOOKUP(CONCATENATE($E$52,"_Qu_",hi!$C$61),fpre_reg_dat!$A$2:$CV$4224,FPRE_REG!$B96,0)</f>
        <v>138.01427307606198</v>
      </c>
      <c r="F96" s="120"/>
      <c r="G96" s="120">
        <f>VLOOKUP(CONCATENATE($G$52,"_Qu_",hi!$C$61),fpre_reg_dat!$A$2:$CV$4224,FPRE_REG!$B96,0)</f>
        <v>143.94676343098268</v>
      </c>
      <c r="H96" s="120"/>
      <c r="I96" s="120">
        <f>VLOOKUP(CONCATENATE($I$52,"_Qu_",hi!$C$61),fpre_reg_dat!$A$2:$CV$4224,FPRE_REG!$B96,0)</f>
        <v>164.78670490052937</v>
      </c>
      <c r="J96" s="120"/>
      <c r="K96" s="120">
        <f>VLOOKUP(CONCATENATE($K$52,"_Qu_",hi!$C$61),fpre_reg_dat!$A$2:$CV$4224,FPRE_REG!$B96,0)</f>
        <v>153.8899755122425</v>
      </c>
      <c r="L96" s="10"/>
      <c r="M96" s="10"/>
      <c r="N96" s="80"/>
      <c r="O96" s="80"/>
      <c r="P96" s="10"/>
      <c r="Q96" s="80"/>
      <c r="R96" s="80"/>
      <c r="S96" s="80"/>
      <c r="T96" s="80"/>
      <c r="U96" s="80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2"/>
        <v>45</v>
      </c>
      <c r="C97" s="118" t="s">
        <v>68</v>
      </c>
      <c r="D97" s="119"/>
      <c r="E97" s="115">
        <f>VLOOKUP(CONCATENATE($E$52,"_Qu_",hi!$C$61),fpre_reg_dat!$A$2:$CV$4224,FPRE_REG!$B97,0)</f>
        <v>140.53966219160367</v>
      </c>
      <c r="F97" s="120"/>
      <c r="G97" s="120">
        <f>VLOOKUP(CONCATENATE($G$52,"_Qu_",hi!$C$61),fpre_reg_dat!$A$2:$CV$4224,FPRE_REG!$B97,0)</f>
        <v>150.79844653289805</v>
      </c>
      <c r="H97" s="120"/>
      <c r="I97" s="120">
        <f>VLOOKUP(CONCATENATE($I$52,"_Qu_",hi!$C$61),fpre_reg_dat!$A$2:$CV$4224,FPRE_REG!$B97,0)</f>
        <v>171.2056509511232</v>
      </c>
      <c r="J97" s="120"/>
      <c r="K97" s="120">
        <f>VLOOKUP(CONCATENATE($K$52,"_Qu_",hi!$C$61),fpre_reg_dat!$A$2:$CV$4224,FPRE_REG!$B97,0)</f>
        <v>160.11930094833372</v>
      </c>
      <c r="L97" s="10"/>
      <c r="M97" s="10"/>
      <c r="N97" s="80"/>
      <c r="O97" s="80"/>
      <c r="P97" s="10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2"/>
        <v>46</v>
      </c>
      <c r="C98" s="118" t="s">
        <v>69</v>
      </c>
      <c r="D98" s="119"/>
      <c r="E98" s="115">
        <f>VLOOKUP(CONCATENATE($E$52,"_Qu_",hi!$C$61),fpre_reg_dat!$A$2:$CV$4224,FPRE_REG!$B98,0)</f>
        <v>143.45466251116227</v>
      </c>
      <c r="F98" s="120"/>
      <c r="G98" s="120">
        <f>VLOOKUP(CONCATENATE($G$52,"_Qu_",hi!$C$61),fpre_reg_dat!$A$2:$CV$4224,FPRE_REG!$B98,0)</f>
        <v>154.27025112268038</v>
      </c>
      <c r="H98" s="120"/>
      <c r="I98" s="120">
        <f>VLOOKUP(CONCATENATE($I$52,"_Qu_",hi!$C$61),fpre_reg_dat!$A$2:$CV$4224,FPRE_REG!$B98,0)</f>
        <v>177.66767770093733</v>
      </c>
      <c r="J98" s="120"/>
      <c r="K98" s="120">
        <f>VLOOKUP(CONCATENATE($K$52,"_Qu_",hi!$C$61),fpre_reg_dat!$A$2:$CV$4224,FPRE_REG!$B98,0)</f>
        <v>165.0453280008073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2"/>
        <v>47</v>
      </c>
      <c r="C99" s="118" t="s">
        <v>70</v>
      </c>
      <c r="D99" s="119"/>
      <c r="E99" s="115">
        <f>VLOOKUP(CONCATENATE($E$52,"_Qu_",hi!$C$61),fpre_reg_dat!$A$2:$CV$4224,FPRE_REG!$B99,0)</f>
        <v>153.39250581215938</v>
      </c>
      <c r="F99" s="120"/>
      <c r="G99" s="120">
        <f>VLOOKUP(CONCATENATE($G$52,"_Qu_",hi!$C$61),fpre_reg_dat!$A$2:$CV$4224,FPRE_REG!$B99,0)</f>
        <v>164.63807204466278</v>
      </c>
      <c r="H99" s="120"/>
      <c r="I99" s="120">
        <f>VLOOKUP(CONCATENATE($I$52,"_Qu_",hi!$C$61),fpre_reg_dat!$A$2:$CV$4224,FPRE_REG!$B99,0)</f>
        <v>177.89353232852804</v>
      </c>
      <c r="J99" s="120"/>
      <c r="K99" s="120">
        <f>VLOOKUP(CONCATENATE($K$52,"_Qu_",hi!$C$61),fpre_reg_dat!$A$2:$CV$4224,FPRE_REG!$B99,0)</f>
        <v>170.26414037402114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2"/>
        <v>48</v>
      </c>
      <c r="C100" s="118" t="s">
        <v>71</v>
      </c>
      <c r="D100" s="119"/>
      <c r="E100" s="115">
        <f>VLOOKUP(CONCATENATE($E$52,"_Qu_",hi!$C$61),fpre_reg_dat!$A$2:$CV$4224,FPRE_REG!$B100,0)</f>
        <v>148.26523948885787</v>
      </c>
      <c r="F100" s="120"/>
      <c r="G100" s="120">
        <f>VLOOKUP(CONCATENATE($G$52,"_Qu_",hi!$C$61),fpre_reg_dat!$A$2:$CV$4224,FPRE_REG!$B100,0)</f>
        <v>159.02477499904711</v>
      </c>
      <c r="H100" s="120"/>
      <c r="I100" s="120">
        <f>VLOOKUP(CONCATENATE($I$52,"_Qu_",hi!$C$61),fpre_reg_dat!$A$2:$CV$4224,FPRE_REG!$B100,0)</f>
        <v>174.01593874582474</v>
      </c>
      <c r="J100" s="120"/>
      <c r="K100" s="120">
        <f>VLOOKUP(CONCATENATE($K$52,"_Qu_",hi!$C$61),fpre_reg_dat!$A$2:$CV$4224,FPRE_REG!$B100,0)</f>
        <v>165.57059915301281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2"/>
        <v>49</v>
      </c>
      <c r="C101" s="118" t="s">
        <v>74</v>
      </c>
      <c r="D101" s="119"/>
      <c r="E101" s="115">
        <f>VLOOKUP(CONCATENATE($E$52,"_Qu_",hi!$C$61),fpre_reg_dat!$A$2:$CV$4224,FPRE_REG!$B101,0)</f>
        <v>148.74695146017351</v>
      </c>
      <c r="F101" s="120"/>
      <c r="G101" s="120">
        <f>VLOOKUP(CONCATENATE($G$52,"_Qu_",hi!$C$61),fpre_reg_dat!$A$2:$CV$4224,FPRE_REG!$B101,0)</f>
        <v>159.6945857924957</v>
      </c>
      <c r="H101" s="120"/>
      <c r="I101" s="120">
        <f>VLOOKUP(CONCATENATE($I$52,"_Qu_",hi!$C$61),fpre_reg_dat!$A$2:$CV$4224,FPRE_REG!$B101,0)</f>
        <v>174.6358824811563</v>
      </c>
      <c r="J101" s="120"/>
      <c r="K101" s="120">
        <f>VLOOKUP(CONCATENATE($K$52,"_Qu_",hi!$C$61),fpre_reg_dat!$A$2:$CV$4224,FPRE_REG!$B101,0)</f>
        <v>166.19770895670902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2"/>
        <v>50</v>
      </c>
      <c r="C102" s="118" t="s">
        <v>217</v>
      </c>
      <c r="D102" s="119"/>
      <c r="E102" s="115">
        <f>VLOOKUP(CONCATENATE($E$52,"_Qu_",hi!$C$61),fpre_reg_dat!$A$2:$CV$4224,FPRE_REG!$B102,0)</f>
        <v>149.45938007428995</v>
      </c>
      <c r="F102" s="120"/>
      <c r="G102" s="120">
        <f>VLOOKUP(CONCATENATE($G$52,"_Qu_",hi!$C$61),fpre_reg_dat!$A$2:$CV$4224,FPRE_REG!$B102,0)</f>
        <v>161.10911406154926</v>
      </c>
      <c r="H102" s="120"/>
      <c r="I102" s="120">
        <f>VLOOKUP(CONCATENATE($I$52,"_Qu_",hi!$C$61),fpre_reg_dat!$A$2:$CV$4224,FPRE_REG!$B102,0)</f>
        <v>176.35942527152486</v>
      </c>
      <c r="J102" s="120"/>
      <c r="K102" s="120">
        <f>VLOOKUP(CONCATENATE($K$52,"_Qu_",hi!$C$61),fpre_reg_dat!$A$2:$CV$4224,FPRE_REG!$B102,0)</f>
        <v>167.70227268480903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2"/>
        <v>51</v>
      </c>
      <c r="C103" s="118" t="s">
        <v>487</v>
      </c>
      <c r="D103" s="119"/>
      <c r="E103" s="115">
        <f>VLOOKUP(CONCATENATE($E$52,"_Qu_",hi!$C$61),fpre_reg_dat!$A$2:$CV$4224,FPRE_REG!$B103,0)</f>
        <v>151.84964185478145</v>
      </c>
      <c r="F103" s="120"/>
      <c r="G103" s="120">
        <f>VLOOKUP(CONCATENATE($G$52,"_Qu_",hi!$C$61),fpre_reg_dat!$A$2:$CV$4224,FPRE_REG!$B103,0)</f>
        <v>164.96579813573965</v>
      </c>
      <c r="H103" s="120"/>
      <c r="I103" s="120">
        <f>VLOOKUP(CONCATENATE($I$52,"_Qu_",hi!$C$61),fpre_reg_dat!$A$2:$CV$4224,FPRE_REG!$B103,0)</f>
        <v>183.53556097922754</v>
      </c>
      <c r="J103" s="120"/>
      <c r="K103" s="120">
        <f>VLOOKUP(CONCATENATE($K$52,"_Qu_",hi!$C$61),fpre_reg_dat!$A$2:$CV$4224,FPRE_REG!$B103,0)</f>
        <v>173.09400101787392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2"/>
        <v>52</v>
      </c>
      <c r="C104" s="118" t="s">
        <v>488</v>
      </c>
      <c r="D104" s="119"/>
      <c r="E104" s="115">
        <f>VLOOKUP(CONCATENATE($E$52,"_Qu_",hi!$C$61),fpre_reg_dat!$A$2:$CV$4224,FPRE_REG!$B104,0)</f>
        <v>151.87471419722152</v>
      </c>
      <c r="F104" s="120"/>
      <c r="G104" s="120">
        <f>VLOOKUP(CONCATENATE($G$52,"_Qu_",hi!$C$61),fpre_reg_dat!$A$2:$CV$4224,FPRE_REG!$B104,0)</f>
        <v>164.01156325696235</v>
      </c>
      <c r="H104" s="120"/>
      <c r="I104" s="120">
        <f>VLOOKUP(CONCATENATE($I$52,"_Qu_",hi!$C$61),fpre_reg_dat!$A$2:$CV$4224,FPRE_REG!$B104,0)</f>
        <v>188.94721260371355</v>
      </c>
      <c r="J104" s="120"/>
      <c r="K104" s="120">
        <f>VLOOKUP(CONCATENATE($K$52,"_Qu_",hi!$C$61),fpre_reg_dat!$A$2:$CV$4224,FPRE_REG!$B104,0)</f>
        <v>175.43799302576068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2"/>
        <v>53</v>
      </c>
      <c r="C105" s="118" t="s">
        <v>494</v>
      </c>
      <c r="D105" s="119"/>
      <c r="E105" s="115">
        <f>VLOOKUP(CONCATENATE($E$52,"_Qu_",hi!$C$61),fpre_reg_dat!$A$2:$CV$4224,FPRE_REG!$B105,0)</f>
        <v>155.14900634719069</v>
      </c>
      <c r="F105" s="120"/>
      <c r="G105" s="120">
        <f>VLOOKUP(CONCATENATE($G$52,"_Qu_",hi!$C$61),fpre_reg_dat!$A$2:$CV$4224,FPRE_REG!$B105,0)</f>
        <v>166.69129767103158</v>
      </c>
      <c r="H105" s="120"/>
      <c r="I105" s="120">
        <f>VLOOKUP(CONCATENATE($I$52,"_Qu_",hi!$C$61),fpre_reg_dat!$A$2:$CV$4224,FPRE_REG!$B105,0)</f>
        <v>193.02693882284237</v>
      </c>
      <c r="J105" s="120"/>
      <c r="K105" s="120">
        <f>VLOOKUP(CONCATENATE($K$52,"_Qu_",hi!$C$61),fpre_reg_dat!$A$2:$CV$4224,FPRE_REG!$B105,0)</f>
        <v>178.87851894539855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2"/>
        <v>54</v>
      </c>
      <c r="C106" s="118" t="s">
        <v>511</v>
      </c>
      <c r="D106" s="119"/>
      <c r="E106" s="115">
        <f>VLOOKUP(CONCATENATE($E$52,"_Qu_",hi!$C$61),fpre_reg_dat!$A$2:$CV$4224,FPRE_REG!$B106,0)</f>
        <v>156.89170423669083</v>
      </c>
      <c r="F106" s="120"/>
      <c r="G106" s="120">
        <f>VLOOKUP(CONCATENATE($G$52,"_Qu_",hi!$C$61),fpre_reg_dat!$A$2:$CV$4224,FPRE_REG!$B106,0)</f>
        <v>169.42385874800993</v>
      </c>
      <c r="H106" s="120"/>
      <c r="I106" s="120">
        <f>VLOOKUP(CONCATENATE($I$52,"_Qu_",hi!$C$61),fpre_reg_dat!$A$2:$CV$4224,FPRE_REG!$B106,0)</f>
        <v>194.92088133527554</v>
      </c>
      <c r="J106" s="120"/>
      <c r="K106" s="120">
        <f>VLOOKUP(CONCATENATE($K$52,"_Qu_",hi!$C$61),fpre_reg_dat!$A$2:$CV$4224,FPRE_REG!$B106,0)</f>
        <v>181.09612056416449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2"/>
        <v>55</v>
      </c>
      <c r="C107" s="118" t="s">
        <v>518</v>
      </c>
      <c r="D107" s="119"/>
      <c r="E107" s="115">
        <f>VLOOKUP(CONCATENATE($E$52,"_Qu_",hi!$C$61),fpre_reg_dat!$A$2:$CV$4224,FPRE_REG!$B107,0)</f>
        <v>158.28459916592993</v>
      </c>
      <c r="F107" s="120"/>
      <c r="G107" s="120">
        <f>VLOOKUP(CONCATENATE($G$52,"_Qu_",hi!$C$61),fpre_reg_dat!$A$2:$CV$4224,FPRE_REG!$B107,0)</f>
        <v>174.03578461691646</v>
      </c>
      <c r="H107" s="120"/>
      <c r="I107" s="120">
        <f>VLOOKUP(CONCATENATE($I$52,"_Qu_",hi!$C$61),fpre_reg_dat!$A$2:$CV$4224,FPRE_REG!$B107,0)</f>
        <v>193.36425544179087</v>
      </c>
      <c r="J107" s="120"/>
      <c r="K107" s="120">
        <f>VLOOKUP(CONCATENATE($K$52,"_Qu_",hi!$C$61),fpre_reg_dat!$A$2:$CV$4224,FPRE_REG!$B107,0)</f>
        <v>182.29987815802801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2"/>
        <v>56</v>
      </c>
      <c r="C108" s="118" t="s">
        <v>519</v>
      </c>
      <c r="D108" s="119"/>
      <c r="E108" s="115">
        <f>VLOOKUP(CONCATENATE($E$52,"_Qu_",hi!$C$61),fpre_reg_dat!$A$2:$CV$4224,FPRE_REG!$B108,0)</f>
        <v>161.9161053340174</v>
      </c>
      <c r="F108" s="120"/>
      <c r="G108" s="120">
        <f>VLOOKUP(CONCATENATE($G$52,"_Qu_",hi!$C$61),fpre_reg_dat!$A$2:$CV$4224,FPRE_REG!$B108,0)</f>
        <v>180.20939524464538</v>
      </c>
      <c r="H108" s="120"/>
      <c r="I108" s="120">
        <f>VLOOKUP(CONCATENATE($I$52,"_Qu_",hi!$C$61),fpre_reg_dat!$A$2:$CV$4224,FPRE_REG!$B108,0)</f>
        <v>194.7824850283142</v>
      </c>
      <c r="J108" s="120"/>
      <c r="K108" s="120">
        <f>VLOOKUP(CONCATENATE($K$52,"_Qu_",hi!$C$61),fpre_reg_dat!$A$2:$CV$4224,FPRE_REG!$B108,0)</f>
        <v>185.84044957142692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2"/>
        <v>57</v>
      </c>
      <c r="C109" s="118" t="s">
        <v>520</v>
      </c>
      <c r="D109" s="119"/>
      <c r="E109" s="115">
        <f>VLOOKUP(CONCATENATE($E$52,"_Qu_",hi!$C$61),fpre_reg_dat!$A$2:$CV$4224,FPRE_REG!$B109,0)</f>
        <v>171.44069472358044</v>
      </c>
      <c r="F109" s="120"/>
      <c r="G109" s="120">
        <f>VLOOKUP(CONCATENATE($G$52,"_Qu_",hi!$C$61),fpre_reg_dat!$A$2:$CV$4224,FPRE_REG!$B109,0)</f>
        <v>186.55723619288494</v>
      </c>
      <c r="H109" s="120"/>
      <c r="I109" s="120">
        <f>VLOOKUP(CONCATENATE($I$52,"_Qu_",hi!$C$61),fpre_reg_dat!$A$2:$CV$4224,FPRE_REG!$B109,0)</f>
        <v>202.76528224797369</v>
      </c>
      <c r="J109" s="120"/>
      <c r="K109" s="120">
        <f>VLOOKUP(CONCATENATE($K$52,"_Qu_",hi!$C$61),fpre_reg_dat!$A$2:$CV$4224,FPRE_REG!$B109,0)</f>
        <v>193.30879583749189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2"/>
        <v>58</v>
      </c>
      <c r="C110" s="118" t="s">
        <v>521</v>
      </c>
      <c r="D110" s="119"/>
      <c r="E110" s="115">
        <f>VLOOKUP(CONCATENATE($E$52,"_Qu_",hi!$C$61),fpre_reg_dat!$A$2:$CV$4224,FPRE_REG!$B110,0)</f>
        <v>175.10345698299514</v>
      </c>
      <c r="F110" s="120"/>
      <c r="G110" s="120">
        <f>VLOOKUP(CONCATENATE($G$52,"_Qu_",hi!$C$61),fpre_reg_dat!$A$2:$CV$4224,FPRE_REG!$B110,0)</f>
        <v>189.90740183441977</v>
      </c>
      <c r="H110" s="120"/>
      <c r="I110" s="120">
        <f>VLOOKUP(CONCATENATE($I$52,"_Qu_",hi!$C$61),fpre_reg_dat!$A$2:$CV$4224,FPRE_REG!$B110,0)</f>
        <v>208.54789293386</v>
      </c>
      <c r="J110" s="120"/>
      <c r="K110" s="120">
        <f>VLOOKUP(CONCATENATE($K$52,"_Qu_",hi!$C$61),fpre_reg_dat!$A$2:$CV$4224,FPRE_REG!$B110,0)</f>
        <v>197.77850820727963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2"/>
        <v>59</v>
      </c>
      <c r="C111" s="118" t="s">
        <v>522</v>
      </c>
      <c r="D111" s="119"/>
      <c r="E111" s="115">
        <f>VLOOKUP(CONCATENATE($E$52,"_Qu_",hi!$C$61),fpre_reg_dat!$A$2:$CV$4224,FPRE_REG!$B111,0)</f>
        <v>174.88367117971876</v>
      </c>
      <c r="F111" s="120"/>
      <c r="G111" s="120">
        <f>VLOOKUP(CONCATENATE($G$52,"_Qu_",hi!$C$61),fpre_reg_dat!$A$2:$CV$4224,FPRE_REG!$B111,0)</f>
        <v>188.29495916666554</v>
      </c>
      <c r="H111" s="120"/>
      <c r="I111" s="120">
        <f>VLOOKUP(CONCATENATE($I$52,"_Qu_",hi!$C$61),fpre_reg_dat!$A$2:$CV$4224,FPRE_REG!$B111,0)</f>
        <v>215.37138449051753</v>
      </c>
      <c r="J111" s="120"/>
      <c r="K111" s="120">
        <f>VLOOKUP(CONCATENATE($K$52,"_Qu_",hi!$C$61),fpre_reg_dat!$A$2:$CV$4224,FPRE_REG!$B111,0)</f>
        <v>200.54767856387943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2"/>
        <v>60</v>
      </c>
      <c r="C112" s="118" t="s">
        <v>523</v>
      </c>
      <c r="D112" s="119"/>
      <c r="E112" s="115">
        <f>VLOOKUP(CONCATENATE($E$52,"_Qu_",hi!$C$61),fpre_reg_dat!$A$2:$CV$4224,FPRE_REG!$B112,0)</f>
        <v>179.4901434766314</v>
      </c>
      <c r="F112" s="120"/>
      <c r="G112" s="120">
        <f>VLOOKUP(CONCATENATE($G$52,"_Qu_",hi!$C$61),fpre_reg_dat!$A$2:$CV$4224,FPRE_REG!$B112,0)</f>
        <v>192.6168889653313</v>
      </c>
      <c r="H112" s="120"/>
      <c r="I112" s="120">
        <f>VLOOKUP(CONCATENATE($I$52,"_Qu_",hi!$C$61),fpre_reg_dat!$A$2:$CV$4224,FPRE_REG!$B112,0)</f>
        <v>211.09095517000091</v>
      </c>
      <c r="J112" s="120"/>
      <c r="K112" s="120">
        <f>VLOOKUP(CONCATENATE($K$52,"_Qu_",hi!$C$61),fpre_reg_dat!$A$2:$CV$4224,FPRE_REG!$B112,0)</f>
        <v>200.56076992241881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2"/>
        <v>61</v>
      </c>
      <c r="C113" s="118" t="s">
        <v>524</v>
      </c>
      <c r="D113" s="119"/>
      <c r="E113" s="115">
        <f>VLOOKUP(CONCATENATE($E$52,"_Qu_",hi!$C$61),fpre_reg_dat!$A$2:$CV$4224,FPRE_REG!$B113,0)</f>
        <v>185.69819371742869</v>
      </c>
      <c r="F113" s="120"/>
      <c r="G113" s="120">
        <f>VLOOKUP(CONCATENATE($G$52,"_Qu_",hi!$C$61),fpre_reg_dat!$A$2:$CV$4224,FPRE_REG!$B113,0)</f>
        <v>199.71983579897977</v>
      </c>
      <c r="H113" s="120"/>
      <c r="I113" s="120">
        <f>VLOOKUP(CONCATENATE($I$52,"_Qu_",hi!$C$61),fpre_reg_dat!$A$2:$CV$4224,FPRE_REG!$B113,0)</f>
        <v>216.68801822231117</v>
      </c>
      <c r="J113" s="120"/>
      <c r="K113" s="120">
        <f>VLOOKUP(CONCATENATE($K$52,"_Qu_",hi!$C$61),fpre_reg_dat!$A$2:$CV$4224,FPRE_REG!$B113,0)</f>
        <v>206.81622845347655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2"/>
        <v>62</v>
      </c>
      <c r="C114" s="118" t="s">
        <v>579</v>
      </c>
      <c r="D114" s="119"/>
      <c r="E114" s="115">
        <f>VLOOKUP(CONCATENATE($E$52,"_Qu_",hi!$C$61),fpre_reg_dat!$A$2:$CV$4224,FPRE_REG!$B114,0)</f>
        <v>183.01863445083194</v>
      </c>
      <c r="F114" s="120"/>
      <c r="G114" s="120">
        <f>VLOOKUP(CONCATENATE($G$52,"_Qu_",hi!$C$61),fpre_reg_dat!$A$2:$CV$4224,FPRE_REG!$B114,0)</f>
        <v>196.54296344317257</v>
      </c>
      <c r="H114" s="120"/>
      <c r="I114" s="120">
        <f>VLOOKUP(CONCATENATE($I$52,"_Qu_",hi!$C$61),fpre_reg_dat!$A$2:$CV$4224,FPRE_REG!$B114,0)</f>
        <v>220.94331567134282</v>
      </c>
      <c r="J114" s="120"/>
      <c r="K114" s="120">
        <f>VLOOKUP(CONCATENATE($K$52,"_Qu_",hi!$C$61),fpre_reg_dat!$A$2:$CV$4224,FPRE_REG!$B114,0)</f>
        <v>207.43185501630279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2"/>
        <v>63</v>
      </c>
      <c r="C115" s="118" t="s">
        <v>580</v>
      </c>
      <c r="D115" s="119"/>
      <c r="E115" s="115">
        <f>VLOOKUP(CONCATENATE($E$52,"_Qu_",hi!$C$61),fpre_reg_dat!$A$2:$CV$4224,FPRE_REG!$B115,0)</f>
        <v>182.59384797985797</v>
      </c>
      <c r="F115" s="120"/>
      <c r="G115" s="120">
        <f>VLOOKUP(CONCATENATE($G$52,"_Qu_",hi!$C$61),fpre_reg_dat!$A$2:$CV$4224,FPRE_REG!$B115,0)</f>
        <v>198.49940035332398</v>
      </c>
      <c r="H115" s="120"/>
      <c r="I115" s="120">
        <f>VLOOKUP(CONCATENATE($I$52,"_Qu_",hi!$C$61),fpre_reg_dat!$A$2:$CV$4224,FPRE_REG!$B115,0)</f>
        <v>220.561526930643</v>
      </c>
      <c r="J115" s="120"/>
      <c r="K115" s="120">
        <f>VLOOKUP(CONCATENATE($K$52,"_Qu_",hi!$C$61),fpre_reg_dat!$A$2:$CV$4224,FPRE_REG!$B115,0)</f>
        <v>207.9845211544376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2"/>
        <v>64</v>
      </c>
      <c r="C116" s="118" t="s">
        <v>3730</v>
      </c>
      <c r="D116" s="119"/>
      <c r="E116" s="115">
        <f>VLOOKUP(CONCATENATE($E$52,"_Qu_",hi!$C$61),fpre_reg_dat!$A$2:$CV$4224,FPRE_REG!$B116,0)</f>
        <v>180.2860230725272</v>
      </c>
      <c r="F116" s="120"/>
      <c r="G116" s="120">
        <f>VLOOKUP(CONCATENATE($G$52,"_Qu_",hi!$C$61),fpre_reg_dat!$A$2:$CV$4224,FPRE_REG!$B116,0)</f>
        <v>199.07178360236196</v>
      </c>
      <c r="H116" s="120"/>
      <c r="I116" s="120">
        <f>VLOOKUP(CONCATENATE($I$52,"_Qu_",hi!$C$61),fpre_reg_dat!$A$2:$CV$4224,FPRE_REG!$B116,0)</f>
        <v>228.82208960082687</v>
      </c>
      <c r="J116" s="120"/>
      <c r="K116" s="120">
        <f>VLOOKUP(CONCATENATE($K$52,"_Qu_",hi!$C$61),fpre_reg_dat!$A$2:$CV$4224,FPRE_REG!$B116,0)</f>
        <v>212.15714759847515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">
      <c r="A117" s="13"/>
      <c r="B117" s="106">
        <f t="shared" si="2"/>
        <v>65</v>
      </c>
      <c r="C117" s="118" t="s">
        <v>3731</v>
      </c>
      <c r="D117" s="119"/>
      <c r="E117" s="115">
        <f>VLOOKUP(CONCATENATE($E$52,"_Qu_",hi!$C$61),fpre_reg_dat!$A$2:$CV$4224,FPRE_REG!$B117,0)</f>
        <v>183.26465908925104</v>
      </c>
      <c r="F117" s="120"/>
      <c r="G117" s="120">
        <f>VLOOKUP(CONCATENATE($G$52,"_Qu_",hi!$C$61),fpre_reg_dat!$A$2:$CV$4224,FPRE_REG!$B117,0)</f>
        <v>201.11859579239183</v>
      </c>
      <c r="H117" s="120"/>
      <c r="I117" s="120">
        <f>VLOOKUP(CONCATENATE($I$52,"_Qu_",hi!$C$61),fpre_reg_dat!$A$2:$CV$4224,FPRE_REG!$B117,0)</f>
        <v>220.61886738163076</v>
      </c>
      <c r="J117" s="120"/>
      <c r="K117" s="120">
        <f>VLOOKUP(CONCATENATE($K$52,"_Qu_",hi!$C$61),fpre_reg_dat!$A$2:$CV$4224,FPRE_REG!$B117,0)</f>
        <v>209.12774288937675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">
      <c r="A118" s="13"/>
      <c r="B118" s="106">
        <f t="shared" si="2"/>
        <v>66</v>
      </c>
      <c r="C118" s="118" t="s">
        <v>3732</v>
      </c>
      <c r="D118" s="119"/>
      <c r="E118" s="115">
        <f>VLOOKUP(CONCATENATE($E$52,"_Qu_",hi!$C$61),fpre_reg_dat!$A$2:$CV$4224,FPRE_REG!$B118,0)</f>
        <v>178.20612330362115</v>
      </c>
      <c r="F118" s="120"/>
      <c r="G118" s="120">
        <f>VLOOKUP(CONCATENATE($G$52,"_Qu_",hi!$C$61),fpre_reg_dat!$A$2:$CV$4224,FPRE_REG!$B118,0)</f>
        <v>201.87328647665854</v>
      </c>
      <c r="H118" s="120"/>
      <c r="I118" s="120">
        <f>VLOOKUP(CONCATENATE($I$52,"_Qu_",hi!$C$61),fpre_reg_dat!$A$2:$CV$4224,FPRE_REG!$B118,0)</f>
        <v>211.5193935038055</v>
      </c>
      <c r="J118" s="120"/>
      <c r="K118" s="120">
        <f>VLOOKUP(CONCATENATE($K$52,"_Qu_",hi!$C$61),fpre_reg_dat!$A$2:$CV$4224,FPRE_REG!$B118,0)</f>
        <v>204.36972498991085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">
      <c r="A119" s="13"/>
      <c r="B119" s="106">
        <f t="shared" si="2"/>
        <v>67</v>
      </c>
      <c r="C119" s="118" t="s">
        <v>3734</v>
      </c>
      <c r="D119" s="119"/>
      <c r="E119" s="115">
        <f>VLOOKUP(CONCATENATE($E$52,"_Qu_",hi!$C$61),fpre_reg_dat!$A$2:$CV$4224,FPRE_REG!$B119,0)</f>
        <v>182.51614656353945</v>
      </c>
      <c r="F119" s="120"/>
      <c r="G119" s="120">
        <f>VLOOKUP(CONCATENATE($G$52,"_Qu_",hi!$C$61),fpre_reg_dat!$A$2:$CV$4224,FPRE_REG!$B119,0)</f>
        <v>202.97527078019871</v>
      </c>
      <c r="H119" s="120"/>
      <c r="I119" s="120">
        <f>VLOOKUP(CONCATENATE($I$52,"_Qu_",hi!$C$61),fpre_reg_dat!$A$2:$CV$4224,FPRE_REG!$B119,0)</f>
        <v>210.94362465481723</v>
      </c>
      <c r="J119" s="120"/>
      <c r="K119" s="120">
        <f>VLOOKUP(CONCATENATE($K$52,"_Qu_",hi!$C$61),fpre_reg_dat!$A$2:$CV$4224,FPRE_REG!$B119,0)</f>
        <v>204.92876357235659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">
      <c r="A120" s="13"/>
      <c r="B120" s="106">
        <f t="shared" si="2"/>
        <v>68</v>
      </c>
      <c r="C120" s="118" t="s">
        <v>3735</v>
      </c>
      <c r="D120" s="119"/>
      <c r="E120" s="115">
        <f>VLOOKUP(CONCATENATE($E$52,"_Qu_",hi!$C$61),fpre_reg_dat!$A$2:$CV$4224,FPRE_REG!$B120,0)</f>
        <v>182.82277152061738</v>
      </c>
      <c r="F120" s="120"/>
      <c r="G120" s="120">
        <f>VLOOKUP(CONCATENATE($G$52,"_Qu_",hi!$C$61),fpre_reg_dat!$A$2:$CV$4224,FPRE_REG!$B120,0)</f>
        <v>202.09635013720256</v>
      </c>
      <c r="H120" s="120"/>
      <c r="I120" s="120">
        <f>VLOOKUP(CONCATENATE($I$52,"_Qu_",hi!$C$61),fpre_reg_dat!$A$2:$CV$4224,FPRE_REG!$B120,0)</f>
        <v>213.37136173814392</v>
      </c>
      <c r="J120" s="120"/>
      <c r="K120" s="120">
        <f>VLOOKUP(CONCATENATE($K$52,"_Qu_",hi!$C$61),fpre_reg_dat!$A$2:$CV$4224,FPRE_REG!$B120,0)</f>
        <v>205.82785511393081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">
      <c r="A121" s="13"/>
      <c r="B121" s="106">
        <f t="shared" si="2"/>
        <v>69</v>
      </c>
      <c r="C121" s="118" t="s">
        <v>3802</v>
      </c>
      <c r="D121" s="119"/>
      <c r="E121" s="115">
        <f>VLOOKUP(CONCATENATE($E$52,"_Qu_",hi!$C$61),fpre_reg_dat!$A$2:$CV$4224,FPRE_REG!$B121,0)</f>
        <v>192.24400958107157</v>
      </c>
      <c r="F121" s="120"/>
      <c r="G121" s="120">
        <f>VLOOKUP(CONCATENATE($G$52,"_Qu_",hi!$C$61),fpre_reg_dat!$A$2:$CV$4224,FPRE_REG!$B121,0)</f>
        <v>207.61143051535683</v>
      </c>
      <c r="H121" s="120"/>
      <c r="I121" s="120">
        <f>VLOOKUP(CONCATENATE($I$52,"_Qu_",hi!$C$61),fpre_reg_dat!$A$2:$CV$4224,FPRE_REG!$B121,0)</f>
        <v>218.38636475963514</v>
      </c>
      <c r="J121" s="120"/>
      <c r="K121" s="120">
        <f>VLOOKUP(CONCATENATE($K$52,"_Qu_",hi!$C$61),fpre_reg_dat!$A$2:$CV$4224,FPRE_REG!$B121,0)</f>
        <v>211.45627627935428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">
      <c r="A122" s="13"/>
      <c r="B122" s="106">
        <f t="shared" si="2"/>
        <v>70</v>
      </c>
      <c r="C122" s="118" t="s">
        <v>3819</v>
      </c>
      <c r="D122" s="119"/>
      <c r="E122" s="115">
        <f>VLOOKUP(CONCATENATE($E$52,"_Qu_",hi!$C$61),fpre_reg_dat!$A$2:$CV$4224,FPRE_REG!$B122,0)</f>
        <v>194.56570631753783</v>
      </c>
      <c r="F122" s="120"/>
      <c r="G122" s="120">
        <f>VLOOKUP(CONCATENATE($G$52,"_Qu_",hi!$C$61),fpre_reg_dat!$A$2:$CV$4224,FPRE_REG!$B122,0)</f>
        <v>200.56280551804576</v>
      </c>
      <c r="H122" s="120"/>
      <c r="I122" s="120">
        <f>VLOOKUP(CONCATENATE($I$52,"_Qu_",hi!$C$61),fpre_reg_dat!$A$2:$CV$4224,FPRE_REG!$B122,0)</f>
        <v>210.99523265086452</v>
      </c>
      <c r="J122" s="120"/>
      <c r="K122" s="120">
        <f>VLOOKUP(CONCATENATE($K$52,"_Qu_",hi!$C$61),fpre_reg_dat!$A$2:$CV$4224,FPRE_REG!$B122,0)</f>
        <v>205.12413253231415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">
      <c r="A123" s="13"/>
      <c r="B123" s="106">
        <f t="shared" si="2"/>
        <v>71</v>
      </c>
      <c r="C123" s="118" t="s">
        <v>3820</v>
      </c>
      <c r="D123" s="119"/>
      <c r="E123" s="115">
        <f>VLOOKUP(CONCATENATE($E$52,"_Qu_",hi!$C$61),fpre_reg_dat!$A$2:$CV$4224,FPRE_REG!$B123,0)</f>
        <v>201.1914477847275</v>
      </c>
      <c r="F123" s="120"/>
      <c r="G123" s="120">
        <f>VLOOKUP(CONCATENATE($G$52,"_Qu_",hi!$C$61),fpre_reg_dat!$A$2:$CV$4224,FPRE_REG!$B123,0)</f>
        <v>201.97892783999819</v>
      </c>
      <c r="H123" s="120"/>
      <c r="I123" s="120">
        <f>VLOOKUP(CONCATENATE($I$52,"_Qu_",hi!$C$61),fpre_reg_dat!$A$2:$CV$4224,FPRE_REG!$B123,0)</f>
        <v>215.16100675009079</v>
      </c>
      <c r="J123" s="120"/>
      <c r="K123" s="120">
        <f>VLOOKUP(CONCATENATE($K$52,"_Qu_",hi!$C$61),fpre_reg_dat!$A$2:$CV$4224,FPRE_REG!$B123,0)</f>
        <v>208.41610815880767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">
      <c r="A124" s="13"/>
      <c r="B124" s="106">
        <f t="shared" ref="B124:B139" si="4">+B123+1</f>
        <v>72</v>
      </c>
      <c r="C124" s="118" t="s">
        <v>3821</v>
      </c>
      <c r="D124" s="119"/>
      <c r="E124" s="115">
        <f>VLOOKUP(CONCATENATE($E$52,"_Qu_",hi!$C$61),fpre_reg_dat!$A$2:$CV$4224,FPRE_REG!$B124,0)</f>
        <v>200.82812850032136</v>
      </c>
      <c r="F124" s="120"/>
      <c r="G124" s="120">
        <f>VLOOKUP(CONCATENATE($G$52,"_Qu_",hi!$C$61),fpre_reg_dat!$A$2:$CV$4224,FPRE_REG!$B124,0)</f>
        <v>201.08222258430706</v>
      </c>
      <c r="H124" s="120"/>
      <c r="I124" s="120">
        <f>VLOOKUP(CONCATENATE($I$52,"_Qu_",hi!$C$61),fpre_reg_dat!$A$2:$CV$4224,FPRE_REG!$B124,0)</f>
        <v>211.75645364504092</v>
      </c>
      <c r="J124" s="120"/>
      <c r="K124" s="120">
        <f>VLOOKUP(CONCATENATE($K$52,"_Qu_",hi!$C$61),fpre_reg_dat!$A$2:$CV$4224,FPRE_REG!$B124,0)</f>
        <v>206.30713455064026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">
      <c r="A125" s="13"/>
      <c r="B125" s="106">
        <f t="shared" si="4"/>
        <v>73</v>
      </c>
      <c r="C125" s="118" t="s">
        <v>3824</v>
      </c>
      <c r="D125" s="119"/>
      <c r="E125" s="115">
        <f>VLOOKUP(CONCATENATE($E$52,"_Qu_",hi!$C$61),fpre_reg_dat!$A$2:$CV$4224,FPRE_REG!$B125,0)</f>
        <v>195.98038092876934</v>
      </c>
      <c r="F125" s="120"/>
      <c r="G125" s="120">
        <f>VLOOKUP(CONCATENATE($G$52,"_Qu_",hi!$C$61),fpre_reg_dat!$A$2:$CV$4224,FPRE_REG!$B125,0)</f>
        <v>193.86141371050698</v>
      </c>
      <c r="H125" s="120"/>
      <c r="I125" s="120">
        <f>VLOOKUP(CONCATENATE($I$52,"_Qu_",hi!$C$61),fpre_reg_dat!$A$2:$CV$4224,FPRE_REG!$B125,0)</f>
        <v>210.93332756266437</v>
      </c>
      <c r="J125" s="120"/>
      <c r="K125" s="120">
        <f>VLOOKUP(CONCATENATE($K$52,"_Qu_",hi!$C$61),fpre_reg_dat!$A$2:$CV$4224,FPRE_REG!$B125,0)</f>
        <v>202.53762139838898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">
      <c r="A126" s="13"/>
      <c r="B126" s="106">
        <f t="shared" si="4"/>
        <v>74</v>
      </c>
      <c r="C126" s="118" t="s">
        <v>3829</v>
      </c>
      <c r="D126" s="119"/>
      <c r="E126" s="115">
        <f>VLOOKUP(CONCATENATE($E$52,"_Qu_",hi!$C$61),fpre_reg_dat!$A$2:$CV$4224,FPRE_REG!$B126,0)</f>
        <v>197.52579950088219</v>
      </c>
      <c r="F126" s="120"/>
      <c r="G126" s="120">
        <f>VLOOKUP(CONCATENATE($G$52,"_Qu_",hi!$C$61),fpre_reg_dat!$A$2:$CV$4224,FPRE_REG!$B126,0)</f>
        <v>195.4036272628492</v>
      </c>
      <c r="H126" s="120"/>
      <c r="I126" s="120">
        <f>VLOOKUP(CONCATENATE($I$52,"_Qu_",hi!$C$61),fpre_reg_dat!$A$2:$CV$4224,FPRE_REG!$B126,0)</f>
        <v>209.53090096254505</v>
      </c>
      <c r="J126" s="120"/>
      <c r="K126" s="120">
        <f>VLOOKUP(CONCATENATE($K$52,"_Qu_",hi!$C$61),fpre_reg_dat!$A$2:$CV$4224,FPRE_REG!$B126,0)</f>
        <v>202.59593568918001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">
      <c r="A127" s="13"/>
      <c r="B127" s="106">
        <f t="shared" si="4"/>
        <v>75</v>
      </c>
      <c r="C127" s="118" t="s">
        <v>3830</v>
      </c>
      <c r="D127" s="119"/>
      <c r="E127" s="115">
        <f>VLOOKUP(CONCATENATE($E$52,"_Qu_",hi!$C$61),fpre_reg_dat!$A$2:$CV$4224,FPRE_REG!$B127,0)</f>
        <v>201.35158801812852</v>
      </c>
      <c r="F127" s="120"/>
      <c r="G127" s="120">
        <f>VLOOKUP(CONCATENATE($G$52,"_Qu_",hi!$C$61),fpre_reg_dat!$A$2:$CV$4224,FPRE_REG!$B127,0)</f>
        <v>202.18162948731026</v>
      </c>
      <c r="H127" s="120"/>
      <c r="I127" s="120">
        <f>VLOOKUP(CONCATENATE($I$52,"_Qu_",hi!$C$61),fpre_reg_dat!$A$2:$CV$4224,FPRE_REG!$B127,0)</f>
        <v>209.21129959752932</v>
      </c>
      <c r="J127" s="120"/>
      <c r="K127" s="120">
        <f>VLOOKUP(CONCATENATE($K$52,"_Qu_",hi!$C$61),fpre_reg_dat!$A$2:$CV$4224,FPRE_REG!$B127,0)</f>
        <v>205.51585572702433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">
      <c r="A128" s="13"/>
      <c r="B128" s="106">
        <f t="shared" si="4"/>
        <v>76</v>
      </c>
      <c r="C128" s="118" t="s">
        <v>3927</v>
      </c>
      <c r="D128" s="119"/>
      <c r="E128" s="115">
        <f>VLOOKUP(CONCATENATE($E$52,"_Qu_",hi!$C$61),fpre_reg_dat!$A$2:$CV$4224,FPRE_REG!$B128,0)</f>
        <v>209.21299173754889</v>
      </c>
      <c r="F128" s="120"/>
      <c r="G128" s="120">
        <f>VLOOKUP(CONCATENATE($G$52,"_Qu_",hi!$C$61),fpre_reg_dat!$A$2:$CV$4224,FPRE_REG!$B128,0)</f>
        <v>210.89058035471194</v>
      </c>
      <c r="H128" s="120"/>
      <c r="I128" s="120">
        <f>VLOOKUP(CONCATENATE($I$52,"_Qu_",hi!$C$61),fpre_reg_dat!$A$2:$CV$4224,FPRE_REG!$B128,0)</f>
        <v>208.18419583105663</v>
      </c>
      <c r="J128" s="120"/>
      <c r="K128" s="120">
        <f>VLOOKUP(CONCATENATE($K$52,"_Qu_",hi!$C$61),fpre_reg_dat!$A$2:$CV$4224,FPRE_REG!$B128,0)</f>
        <v>209.2351921162261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5" ht="15" customHeight="1" x14ac:dyDescent="0.2">
      <c r="A129" s="13"/>
      <c r="B129" s="106">
        <f t="shared" si="4"/>
        <v>77</v>
      </c>
      <c r="C129" s="118" t="s">
        <v>3929</v>
      </c>
      <c r="D129" s="119"/>
      <c r="E129" s="115">
        <f>VLOOKUP(CONCATENATE($E$52,"_Qu_",hi!$C$61),fpre_reg_dat!$A$2:$CV$4224,FPRE_REG!$B129,0)</f>
        <v>212.50338823981249</v>
      </c>
      <c r="F129" s="120"/>
      <c r="G129" s="120">
        <f>VLOOKUP(CONCATENATE($G$52,"_Qu_",hi!$C$61),fpre_reg_dat!$A$2:$CV$4224,FPRE_REG!$B129,0)</f>
        <v>217.40478573624543</v>
      </c>
      <c r="H129" s="120"/>
      <c r="I129" s="120">
        <f>VLOOKUP(CONCATENATE($I$52,"_Qu_",hi!$C$61),fpre_reg_dat!$A$2:$CV$4224,FPRE_REG!$B129,0)</f>
        <v>206.49923984295521</v>
      </c>
      <c r="J129" s="120"/>
      <c r="K129" s="120">
        <f>VLOOKUP(CONCATENATE($K$52,"_Qu_",hi!$C$61),fpre_reg_dat!$A$2:$CV$4224,FPRE_REG!$B129,0)</f>
        <v>211.31098547051809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5" ht="15" customHeight="1" x14ac:dyDescent="0.2">
      <c r="A130" s="13"/>
      <c r="B130" s="106">
        <f t="shared" si="4"/>
        <v>78</v>
      </c>
      <c r="C130" s="118" t="s">
        <v>3930</v>
      </c>
      <c r="D130" s="119"/>
      <c r="E130" s="115">
        <f>VLOOKUP(CONCATENATE($E$52,"_Qu_",hi!$C$61),fpre_reg_dat!$A$2:$CV$4224,FPRE_REG!$B130,0)</f>
        <v>215.57703309690854</v>
      </c>
      <c r="F130" s="120"/>
      <c r="G130" s="120">
        <f>VLOOKUP(CONCATENATE($G$52,"_Qu_",hi!$C$61),fpre_reg_dat!$A$2:$CV$4224,FPRE_REG!$B130,0)</f>
        <v>220.60665488982866</v>
      </c>
      <c r="H130" s="120"/>
      <c r="I130" s="120">
        <f>VLOOKUP(CONCATENATE($I$52,"_Qu_",hi!$C$61),fpre_reg_dat!$A$2:$CV$4224,FPRE_REG!$B130,0)</f>
        <v>192.2871431350344</v>
      </c>
      <c r="J130" s="120"/>
      <c r="K130" s="120">
        <f>VLOOKUP(CONCATENATE($K$52,"_Qu_",hi!$C$61),fpre_reg_dat!$A$2:$CV$4224,FPRE_REG!$B130,0)</f>
        <v>205.72725587045207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5" ht="15" customHeight="1" x14ac:dyDescent="0.2">
      <c r="A131" s="13"/>
      <c r="B131" s="106">
        <f t="shared" si="4"/>
        <v>79</v>
      </c>
      <c r="C131" s="118" t="s">
        <v>3931</v>
      </c>
      <c r="D131" s="119"/>
      <c r="E131" s="115">
        <f>VLOOKUP(CONCATENATE($E$52,"_Qu_",hi!$C$61),fpre_reg_dat!$A$2:$CV$4224,FPRE_REG!$B131,0)</f>
        <v>218.25510364664379</v>
      </c>
      <c r="F131" s="120"/>
      <c r="G131" s="120">
        <f>VLOOKUP(CONCATENATE($G$52,"_Qu_",hi!$C$61),fpre_reg_dat!$A$2:$CV$4224,FPRE_REG!$B131,0)</f>
        <v>220.67412217350847</v>
      </c>
      <c r="H131" s="120"/>
      <c r="I131" s="120">
        <f>VLOOKUP(CONCATENATE($I$52,"_Qu_",hi!$C$61),fpre_reg_dat!$A$2:$CV$4224,FPRE_REG!$B131,0)</f>
        <v>194.42756950262705</v>
      </c>
      <c r="J131" s="120"/>
      <c r="K131" s="120">
        <f>VLOOKUP(CONCATENATE($K$52,"_Qu_",hi!$C$61),fpre_reg_dat!$A$2:$CV$4224,FPRE_REG!$B131,0)</f>
        <v>207.08528560852915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5" ht="15" customHeight="1" x14ac:dyDescent="0.2">
      <c r="A132" s="13"/>
      <c r="B132" s="106">
        <f t="shared" si="4"/>
        <v>80</v>
      </c>
      <c r="C132" s="118" t="s">
        <v>3932</v>
      </c>
      <c r="D132" s="119"/>
      <c r="E132" s="115">
        <f>VLOOKUP(CONCATENATE($E$52,"_Qu_",hi!$C$61),fpre_reg_dat!$A$2:$CV$4224,FPRE_REG!$B132,0)</f>
        <v>215.12162622183695</v>
      </c>
      <c r="F132" s="120"/>
      <c r="G132" s="120">
        <f>VLOOKUP(CONCATENATE($G$52,"_Qu_",hi!$C$61),fpre_reg_dat!$A$2:$CV$4224,FPRE_REG!$B132,0)</f>
        <v>218.40168252160134</v>
      </c>
      <c r="H132" s="120"/>
      <c r="I132" s="120">
        <f>VLOOKUP(CONCATENATE($I$52,"_Qu_",hi!$C$61),fpre_reg_dat!$A$2:$CV$4224,FPRE_REG!$B132,0)</f>
        <v>203.7799151687974</v>
      </c>
      <c r="J132" s="120"/>
      <c r="K132" s="120">
        <f>VLOOKUP(CONCATENATE($K$52,"_Qu_",hi!$C$61),fpre_reg_dat!$A$2:$CV$4224,FPRE_REG!$B132,0)</f>
        <v>210.58843907408522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5" ht="15" customHeight="1" x14ac:dyDescent="0.2">
      <c r="A133" s="13"/>
      <c r="B133" s="106">
        <f t="shared" si="4"/>
        <v>81</v>
      </c>
      <c r="C133" s="118" t="s">
        <v>3937</v>
      </c>
      <c r="D133" s="119"/>
      <c r="E133" s="115">
        <f>VLOOKUP(CONCATENATE($E$52,"_Qu_",hi!$C$61),fpre_reg_dat!$A$2:$CV$4224,FPRE_REG!$B133,0)</f>
        <v>219.14866972760311</v>
      </c>
      <c r="F133" s="120"/>
      <c r="G133" s="120">
        <f>VLOOKUP(CONCATENATE($G$52,"_Qu_",hi!$C$61),fpre_reg_dat!$A$2:$CV$4224,FPRE_REG!$B133,0)</f>
        <v>221.04225548839054</v>
      </c>
      <c r="H133" s="120"/>
      <c r="I133" s="120">
        <f>VLOOKUP(CONCATENATE($I$52,"_Qu_",hi!$C$61),fpre_reg_dat!$A$2:$CV$4224,FPRE_REG!$B133,0)</f>
        <v>210.91386962362489</v>
      </c>
      <c r="J133" s="120"/>
      <c r="K133" s="120">
        <f>VLOOKUP(CONCATENATE($K$52,"_Qu_",hi!$C$61),fpre_reg_dat!$A$2:$CV$4224,FPRE_REG!$B133,0)</f>
        <v>215.62155292736276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5" ht="15" customHeight="1" x14ac:dyDescent="0.2">
      <c r="A134" s="13"/>
      <c r="B134" s="106">
        <f t="shared" si="4"/>
        <v>82</v>
      </c>
      <c r="C134" s="118" t="s">
        <v>3938</v>
      </c>
      <c r="D134" s="119"/>
      <c r="E134" s="115">
        <f>VLOOKUP(CONCATENATE($E$52,"_Qu_",hi!$C$61),fpre_reg_dat!$A$2:$CV$4224,FPRE_REG!$B134,0)</f>
        <v>223.59712867040011</v>
      </c>
      <c r="F134" s="120"/>
      <c r="G134" s="120">
        <f>VLOOKUP(CONCATENATE($G$52,"_Qu_",hi!$C$61),fpre_reg_dat!$A$2:$CV$4224,FPRE_REG!$B134,0)</f>
        <v>228.73919802156649</v>
      </c>
      <c r="H134" s="120"/>
      <c r="I134" s="120">
        <f>VLOOKUP(CONCATENATE($I$52,"_Qu_",hi!$C$61),fpre_reg_dat!$A$2:$CV$4224,FPRE_REG!$B134,0)</f>
        <v>217.96564195647545</v>
      </c>
      <c r="J134" s="120"/>
      <c r="K134" s="120">
        <f>VLOOKUP(CONCATENATE($K$52,"_Qu_",hi!$C$61),fpre_reg_dat!$A$2:$CV$4224,FPRE_REG!$B134,0)</f>
        <v>222.68196973483802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5" ht="15" customHeight="1" x14ac:dyDescent="0.2">
      <c r="A135" s="13"/>
      <c r="B135" s="106">
        <f t="shared" si="4"/>
        <v>83</v>
      </c>
      <c r="C135" s="118" t="s">
        <v>3939</v>
      </c>
      <c r="D135" s="119"/>
      <c r="E135" s="115">
        <f>VLOOKUP(CONCATENATE($E$52,"_Qu_",hi!$C$61),fpre_reg_dat!$A$2:$CV$4224,FPRE_REG!$B135,0)</f>
        <v>222.66094127659599</v>
      </c>
      <c r="F135" s="120"/>
      <c r="G135" s="120">
        <f>VLOOKUP(CONCATENATE($G$52,"_Qu_",hi!$C$61),fpre_reg_dat!$A$2:$CV$4224,FPRE_REG!$B135,0)</f>
        <v>228.77897945434174</v>
      </c>
      <c r="H135" s="120"/>
      <c r="I135" s="120">
        <f>VLOOKUP(CONCATENATE($I$52,"_Qu_",hi!$C$61),fpre_reg_dat!$A$2:$CV$4224,FPRE_REG!$B135,0)</f>
        <v>221.56430707410979</v>
      </c>
      <c r="J135" s="120"/>
      <c r="K135" s="120">
        <f>VLOOKUP(CONCATENATE($K$52,"_Qu_",hi!$C$61),fpre_reg_dat!$A$2:$CV$4224,FPRE_REG!$B135,0)</f>
        <v>224.4222105428729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5" ht="15" customHeight="1" x14ac:dyDescent="0.2">
      <c r="A136" s="13"/>
      <c r="B136" s="106">
        <f t="shared" si="4"/>
        <v>84</v>
      </c>
      <c r="C136" s="118" t="s">
        <v>4009</v>
      </c>
      <c r="D136" s="119"/>
      <c r="E136" s="115">
        <f>VLOOKUP(CONCATENATE($E$52,"_Qu_",hi!$C$61),fpre_reg_dat!$A$2:$CV$4224,FPRE_REG!$B136,0)</f>
        <v>225.70821686631027</v>
      </c>
      <c r="F136" s="120"/>
      <c r="G136" s="120">
        <f>VLOOKUP(CONCATENATE($G$52,"_Qu_",hi!$C$61),fpre_reg_dat!$A$2:$CV$4224,FPRE_REG!$B136,0)</f>
        <v>232.7102405103918</v>
      </c>
      <c r="H136" s="120"/>
      <c r="I136" s="120">
        <f>VLOOKUP(CONCATENATE($I$52,"_Qu_",hi!$C$61),fpre_reg_dat!$A$2:$CV$4224,FPRE_REG!$B136,0)</f>
        <v>238.78977751839318</v>
      </c>
      <c r="J136" s="120"/>
      <c r="K136" s="120">
        <f>VLOOKUP(CONCATENATE($K$52,"_Qu_",hi!$C$61),fpre_reg_dat!$A$2:$CV$4224,FPRE_REG!$B136,0)</f>
        <v>234.9638557729287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5" ht="15" customHeight="1" x14ac:dyDescent="0.2">
      <c r="A137" s="13"/>
      <c r="B137" s="106">
        <f t="shared" si="4"/>
        <v>85</v>
      </c>
      <c r="C137" s="118" t="s">
        <v>4010</v>
      </c>
      <c r="D137" s="119"/>
      <c r="E137" s="115">
        <f>VLOOKUP(CONCATENATE($E$52,"_Qu_",hi!$C$61),fpre_reg_dat!$A$2:$CV$4224,FPRE_REG!$B137,0)</f>
        <v>225.65038283033948</v>
      </c>
      <c r="F137" s="120"/>
      <c r="G137" s="120">
        <f>VLOOKUP(CONCATENATE($G$52,"_Qu_",hi!$C$61),fpre_reg_dat!$A$2:$CV$4224,FPRE_REG!$B137,0)</f>
        <v>231.52514035309926</v>
      </c>
      <c r="H137" s="120"/>
      <c r="I137" s="120">
        <f>VLOOKUP(CONCATENATE($I$52,"_Qu_",hi!$C$61),fpre_reg_dat!$A$2:$CV$4224,FPRE_REG!$B137,0)</f>
        <v>245.85049673448393</v>
      </c>
      <c r="J137" s="120"/>
      <c r="K137" s="120">
        <f>VLOOKUP(CONCATENATE($K$52,"_Qu_",hi!$C$61),fpre_reg_dat!$A$2:$CV$4224,FPRE_REG!$B137,0)</f>
        <v>238.0393672585908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5" ht="15" customHeight="1" x14ac:dyDescent="0.2">
      <c r="A138" s="13"/>
      <c r="B138" s="106">
        <f t="shared" si="4"/>
        <v>86</v>
      </c>
      <c r="C138" s="118" t="s">
        <v>4011</v>
      </c>
      <c r="D138" s="119"/>
      <c r="E138" s="115">
        <f>VLOOKUP(CONCATENATE($E$52,"_Qu_",hi!$C$61),fpre_reg_dat!$A$2:$CV$4224,FPRE_REG!$B138,0)</f>
        <v>230.41138724139935</v>
      </c>
      <c r="F138" s="120"/>
      <c r="G138" s="120">
        <f>VLOOKUP(CONCATENATE($G$52,"_Qu_",hi!$C$61),fpre_reg_dat!$A$2:$CV$4224,FPRE_REG!$B138,0)</f>
        <v>238.75472952239193</v>
      </c>
      <c r="H138" s="120"/>
      <c r="I138" s="120">
        <f>VLOOKUP(CONCATENATE($I$52,"_Qu_",hi!$C$61),fpre_reg_dat!$A$2:$CV$4224,FPRE_REG!$B138,0)</f>
        <v>241.52502988607276</v>
      </c>
      <c r="J138" s="120"/>
      <c r="K138" s="120">
        <f>VLOOKUP(CONCATENATE($K$52,"_Qu_",hi!$C$61),fpre_reg_dat!$A$2:$CV$4224,FPRE_REG!$B138,0)</f>
        <v>239.21101295549875</v>
      </c>
      <c r="L138" s="203"/>
      <c r="M138" s="203"/>
      <c r="N138" s="80"/>
      <c r="O138" s="80"/>
      <c r="P138" s="203"/>
      <c r="Q138" s="80"/>
      <c r="R138" s="80"/>
      <c r="S138" s="80"/>
      <c r="T138" s="80"/>
      <c r="U138" s="80"/>
      <c r="V138" s="80"/>
      <c r="X138" s="1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</row>
    <row r="139" spans="1:105" ht="15" customHeight="1" x14ac:dyDescent="0.2">
      <c r="A139" s="13"/>
      <c r="B139" s="106">
        <f t="shared" si="4"/>
        <v>87</v>
      </c>
      <c r="C139" s="118" t="s">
        <v>4012</v>
      </c>
      <c r="D139" s="119"/>
      <c r="E139" s="115">
        <f>VLOOKUP(CONCATENATE($E$52,"_Qu_",hi!$C$61),fpre_reg_dat!$A$2:$CV$4224,FPRE_REG!$B139,0)</f>
        <v>232.15199500424242</v>
      </c>
      <c r="F139" s="120"/>
      <c r="G139" s="120">
        <f>VLOOKUP(CONCATENATE($G$52,"_Qu_",hi!$C$61),fpre_reg_dat!$A$2:$CV$4224,FPRE_REG!$B139,0)</f>
        <v>240.2141987491373</v>
      </c>
      <c r="H139" s="120"/>
      <c r="I139" s="120">
        <f>VLOOKUP(CONCATENATE($I$52,"_Qu_",hi!$C$61),fpre_reg_dat!$A$2:$CV$4224,FPRE_REG!$B139,0)</f>
        <v>231.62114474811401</v>
      </c>
      <c r="J139" s="120"/>
      <c r="K139" s="120">
        <f>VLOOKUP(CONCATENATE($K$52,"_Qu_",hi!$C$61),fpre_reg_dat!$A$2:$CV$4224,FPRE_REG!$B139,0)</f>
        <v>234.97234384714488</v>
      </c>
      <c r="L139" s="186"/>
      <c r="M139" s="186"/>
      <c r="N139" s="80"/>
      <c r="O139" s="80"/>
      <c r="P139" s="186"/>
      <c r="Q139" s="80"/>
      <c r="R139" s="80"/>
      <c r="S139" s="80"/>
      <c r="T139" s="80"/>
      <c r="U139" s="80"/>
      <c r="V139" s="80"/>
      <c r="X139" s="13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</row>
    <row r="140" spans="1:105" ht="15" customHeight="1" x14ac:dyDescent="0.2">
      <c r="A140" s="13"/>
      <c r="B140" s="106"/>
      <c r="C140" s="118"/>
      <c r="D140" s="119"/>
      <c r="E140" s="120"/>
      <c r="F140" s="120"/>
      <c r="G140" s="120"/>
      <c r="H140" s="120"/>
      <c r="I140" s="120"/>
      <c r="J140" s="120"/>
      <c r="K140" s="120"/>
      <c r="L140" s="167"/>
      <c r="M140" s="167"/>
      <c r="N140" s="80"/>
      <c r="O140" s="80"/>
      <c r="P140" s="167"/>
      <c r="Q140" s="80"/>
      <c r="R140" s="80"/>
      <c r="S140" s="80"/>
      <c r="T140" s="80"/>
      <c r="U140" s="80"/>
      <c r="V140" s="80"/>
      <c r="X140" s="13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</row>
    <row r="141" spans="1:105" ht="15" customHeight="1" x14ac:dyDescent="0.2">
      <c r="A141" s="13"/>
      <c r="B141" s="106"/>
      <c r="C141" s="213" t="str">
        <f>C138&amp;" - "&amp;C139</f>
        <v>2020:2 - 2020:3</v>
      </c>
      <c r="D141" s="213"/>
      <c r="E141" s="114">
        <f>E139/E138-1</f>
        <v>7.5543478283885968E-3</v>
      </c>
      <c r="F141" s="169"/>
      <c r="G141" s="114">
        <f>G139/G138-1</f>
        <v>6.1128390196287796E-3</v>
      </c>
      <c r="H141" s="169"/>
      <c r="I141" s="114">
        <f>I139/I138-1</f>
        <v>-4.1005626384273297E-2</v>
      </c>
      <c r="J141" s="169"/>
      <c r="K141" s="114">
        <f>K139/K138-1</f>
        <v>-1.7719372766263009E-2</v>
      </c>
      <c r="L141" s="186"/>
      <c r="M141" s="186"/>
      <c r="N141" s="80"/>
      <c r="O141" s="80"/>
      <c r="P141" s="186"/>
      <c r="Q141" s="80"/>
      <c r="R141" s="80"/>
      <c r="S141" s="80"/>
      <c r="T141" s="80"/>
      <c r="U141" s="80"/>
      <c r="V141" s="80"/>
      <c r="X141" s="13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</row>
    <row r="142" spans="1:105" ht="15" customHeight="1" x14ac:dyDescent="0.2">
      <c r="A142" s="13"/>
      <c r="B142" s="106"/>
      <c r="C142" s="213" t="str">
        <f>C135&amp;" - "&amp;C139</f>
        <v>2019:3 - 2020:3</v>
      </c>
      <c r="D142" s="213"/>
      <c r="E142" s="114">
        <f>E139/E135-1</f>
        <v>4.2625588813335558E-2</v>
      </c>
      <c r="F142" s="169"/>
      <c r="G142" s="114">
        <f>G139/G135-1</f>
        <v>4.9983697462369969E-2</v>
      </c>
      <c r="H142" s="169"/>
      <c r="I142" s="114">
        <f>I139/I135-1</f>
        <v>4.5390152442921883E-2</v>
      </c>
      <c r="J142" s="169"/>
      <c r="K142" s="114">
        <f>K139/K135-1</f>
        <v>4.7010201346610936E-2</v>
      </c>
      <c r="L142" s="186"/>
      <c r="M142" s="186"/>
      <c r="N142" s="80"/>
      <c r="O142" s="80"/>
      <c r="P142" s="186"/>
      <c r="Q142" s="80"/>
      <c r="R142" s="80"/>
      <c r="S142" s="80"/>
      <c r="T142" s="80"/>
      <c r="U142" s="80"/>
      <c r="V142" s="80"/>
      <c r="X142" s="13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</row>
    <row r="143" spans="1:105" ht="4.5" customHeight="1" x14ac:dyDescent="0.2">
      <c r="A143" s="13"/>
      <c r="B143" s="87"/>
      <c r="C143" s="91"/>
      <c r="D143" s="91"/>
      <c r="E143" s="92"/>
      <c r="F143" s="89"/>
      <c r="G143" s="92"/>
      <c r="H143" s="89"/>
      <c r="I143" s="92"/>
      <c r="J143" s="92"/>
      <c r="K143" s="92"/>
      <c r="L143" s="22"/>
      <c r="M143" s="91"/>
      <c r="N143" s="91"/>
      <c r="O143" s="92"/>
      <c r="P143" s="89"/>
      <c r="Q143" s="92"/>
      <c r="R143" s="89"/>
      <c r="S143" s="92"/>
      <c r="T143" s="92"/>
      <c r="U143" s="92"/>
      <c r="V143" s="186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</row>
    <row r="144" spans="1:105" x14ac:dyDescent="0.2">
      <c r="A144" s="13"/>
      <c r="B144" s="106"/>
      <c r="C144" s="232" t="str">
        <f>te!A11</f>
        <v>Source: Indices prix de transaction Fahrländer Partner.</v>
      </c>
      <c r="D144" s="232"/>
      <c r="E144" s="232"/>
      <c r="F144" s="232"/>
      <c r="G144" s="232"/>
      <c r="H144" s="232"/>
      <c r="I144" s="232"/>
      <c r="J144" s="232"/>
      <c r="K144" s="232"/>
      <c r="L144" s="10"/>
      <c r="M144" s="10"/>
      <c r="N144" s="80"/>
      <c r="O144" s="80"/>
      <c r="P144" s="10"/>
      <c r="Q144" s="80"/>
      <c r="R144" s="80"/>
      <c r="S144" s="80"/>
      <c r="T144" s="80"/>
      <c r="U144" s="80"/>
      <c r="V144" s="80"/>
      <c r="X144" s="13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</row>
    <row r="145" spans="1:104" x14ac:dyDescent="0.2">
      <c r="A145" s="13"/>
      <c r="B145" s="10"/>
      <c r="C145" s="186"/>
      <c r="D145" s="186"/>
      <c r="E145" s="186"/>
      <c r="F145" s="186"/>
      <c r="G145" s="186"/>
      <c r="H145" s="186"/>
      <c r="I145" s="186"/>
      <c r="J145" s="186"/>
      <c r="K145" s="186"/>
      <c r="L145" s="10"/>
      <c r="M145" s="10"/>
      <c r="N145" s="80"/>
      <c r="O145" s="80"/>
      <c r="P145" s="10"/>
      <c r="Q145" s="80"/>
      <c r="R145" s="80"/>
      <c r="S145" s="80"/>
      <c r="T145" s="80"/>
      <c r="U145" s="80"/>
      <c r="V145" s="80"/>
      <c r="X145" s="13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</row>
    <row r="146" spans="1:104" ht="30" customHeight="1" x14ac:dyDescent="0.2">
      <c r="A146" s="13"/>
      <c r="B146" s="10"/>
      <c r="C146" s="222"/>
      <c r="D146" s="222"/>
      <c r="E146" s="222"/>
      <c r="F146" s="222"/>
      <c r="G146" s="222"/>
      <c r="H146" s="222"/>
      <c r="I146" s="222"/>
      <c r="J146" s="222"/>
      <c r="K146" s="222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4" ht="4.5" customHeight="1" x14ac:dyDescent="0.2">
      <c r="A147" s="13"/>
      <c r="B147" s="10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4" ht="9.9499999999999993" customHeight="1" x14ac:dyDescent="0.2">
      <c r="A148" s="13"/>
      <c r="B148" s="11"/>
      <c r="C148" s="204" t="s">
        <v>56</v>
      </c>
      <c r="D148" s="204"/>
      <c r="E148" s="204"/>
      <c r="F148" s="204" t="str">
        <f>te!A12</f>
        <v>Indices prix de transaction et terrain à bâtir pour propriété privée</v>
      </c>
      <c r="G148" s="204"/>
      <c r="H148" s="204"/>
      <c r="I148" s="204"/>
      <c r="J148" s="204"/>
      <c r="K148" s="204"/>
      <c r="L148" s="204"/>
      <c r="M148" s="10"/>
      <c r="N148" s="10"/>
      <c r="O148" s="10"/>
      <c r="P148" s="10"/>
      <c r="Q148" s="10"/>
      <c r="R148" s="10"/>
      <c r="S148" s="10"/>
      <c r="T148" s="10"/>
      <c r="U148" s="148" t="str">
        <f>hi!$G$5</f>
        <v>3e trimestre 2020</v>
      </c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4" s="11" customFormat="1" ht="9.9499999999999993" customHeight="1" x14ac:dyDescent="0.2">
      <c r="A149" s="84"/>
      <c r="C149" s="204" t="s">
        <v>0</v>
      </c>
      <c r="D149" s="204"/>
      <c r="E149" s="204"/>
      <c r="W149" s="84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4" s="10" customFormat="1" ht="8.1" customHeight="1" x14ac:dyDescent="0.2">
      <c r="A150" s="13"/>
      <c r="W150" s="13"/>
      <c r="X150" s="13"/>
    </row>
    <row r="151" spans="1:10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104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X199" s="13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</row>
    <row r="200" spans="1:104" x14ac:dyDescent="0.2">
      <c r="A200" s="1"/>
      <c r="B200" s="231"/>
      <c r="C200" s="231"/>
      <c r="D200" s="231"/>
      <c r="E200" s="231"/>
      <c r="F200" s="231"/>
      <c r="G200" s="231"/>
      <c r="H200" s="231"/>
      <c r="I200" s="231"/>
      <c r="J200" s="231"/>
      <c r="K200" s="1"/>
      <c r="L200" s="1"/>
      <c r="M200" s="1"/>
      <c r="N200" s="1"/>
      <c r="O200" s="1"/>
      <c r="P200" s="1"/>
      <c r="Q200" s="1"/>
      <c r="R200" s="1"/>
    </row>
  </sheetData>
  <sheetProtection sheet="1" objects="1" scenarios="1"/>
  <mergeCells count="42">
    <mergeCell ref="F45:K45"/>
    <mergeCell ref="F148:L148"/>
    <mergeCell ref="B200:J200"/>
    <mergeCell ref="C144:K144"/>
    <mergeCell ref="C43:K43"/>
    <mergeCell ref="C53:K53"/>
    <mergeCell ref="D56:E56"/>
    <mergeCell ref="F56:G56"/>
    <mergeCell ref="H56:I56"/>
    <mergeCell ref="C45:E45"/>
    <mergeCell ref="C46:E46"/>
    <mergeCell ref="C146:K146"/>
    <mergeCell ref="C148:E148"/>
    <mergeCell ref="C149:E149"/>
    <mergeCell ref="C141:D141"/>
    <mergeCell ref="C142:D142"/>
    <mergeCell ref="C11:K11"/>
    <mergeCell ref="M11:U11"/>
    <mergeCell ref="C13:K13"/>
    <mergeCell ref="M13:U13"/>
    <mergeCell ref="C33:H33"/>
    <mergeCell ref="M33:R33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M53:U53"/>
    <mergeCell ref="C54:K54"/>
    <mergeCell ref="M54:U54"/>
    <mergeCell ref="E55:I55"/>
    <mergeCell ref="O55:S55"/>
    <mergeCell ref="M95:U95"/>
    <mergeCell ref="J56:K56"/>
    <mergeCell ref="N56:O56"/>
    <mergeCell ref="P56:Q56"/>
    <mergeCell ref="R56:S56"/>
    <mergeCell ref="T56:U56"/>
  </mergeCells>
  <conditionalFormatting sqref="E38:K40">
    <cfRule type="expression" dxfId="705" priority="179" stopIfTrue="1">
      <formula>#N/A</formula>
    </cfRule>
  </conditionalFormatting>
  <conditionalFormatting sqref="E38:K40">
    <cfRule type="containsErrors" dxfId="704" priority="178">
      <formula>ISERROR(E38)</formula>
    </cfRule>
  </conditionalFormatting>
  <conditionalFormatting sqref="E38:K40">
    <cfRule type="expression" dxfId="703" priority="177" stopIfTrue="1">
      <formula>#N/A</formula>
    </cfRule>
  </conditionalFormatting>
  <conditionalFormatting sqref="E38:K40">
    <cfRule type="containsErrors" dxfId="702" priority="176">
      <formula>ISERROR(E38)</formula>
    </cfRule>
  </conditionalFormatting>
  <conditionalFormatting sqref="O40:U40">
    <cfRule type="expression" dxfId="701" priority="175" stopIfTrue="1">
      <formula>#N/A</formula>
    </cfRule>
  </conditionalFormatting>
  <conditionalFormatting sqref="O40:U40">
    <cfRule type="containsErrors" dxfId="700" priority="174">
      <formula>ISERROR(O40)</formula>
    </cfRule>
  </conditionalFormatting>
  <conditionalFormatting sqref="O40:U40">
    <cfRule type="expression" dxfId="699" priority="173" stopIfTrue="1">
      <formula>#N/A</formula>
    </cfRule>
  </conditionalFormatting>
  <conditionalFormatting sqref="O40:U40">
    <cfRule type="containsErrors" dxfId="698" priority="172">
      <formula>ISERROR(O40)</formula>
    </cfRule>
  </conditionalFormatting>
  <conditionalFormatting sqref="O38:U39">
    <cfRule type="expression" dxfId="697" priority="171" stopIfTrue="1">
      <formula>#N/A</formula>
    </cfRule>
  </conditionalFormatting>
  <conditionalFormatting sqref="O38:U39">
    <cfRule type="containsErrors" dxfId="696" priority="170">
      <formula>ISERROR(O38)</formula>
    </cfRule>
  </conditionalFormatting>
  <conditionalFormatting sqref="O38:U39">
    <cfRule type="expression" dxfId="695" priority="169" stopIfTrue="1">
      <formula>#N/A</formula>
    </cfRule>
  </conditionalFormatting>
  <conditionalFormatting sqref="O38:U39">
    <cfRule type="containsErrors" dxfId="694" priority="168">
      <formula>ISERROR(O38)</formula>
    </cfRule>
  </conditionalFormatting>
  <conditionalFormatting sqref="E37:K37">
    <cfRule type="expression" dxfId="693" priority="135" stopIfTrue="1">
      <formula>#N/A</formula>
    </cfRule>
  </conditionalFormatting>
  <conditionalFormatting sqref="E37:K37">
    <cfRule type="containsErrors" dxfId="692" priority="134">
      <formula>ISERROR(E37)</formula>
    </cfRule>
  </conditionalFormatting>
  <conditionalFormatting sqref="E37:K37">
    <cfRule type="expression" dxfId="691" priority="133" stopIfTrue="1">
      <formula>#N/A</formula>
    </cfRule>
  </conditionalFormatting>
  <conditionalFormatting sqref="E37:K37">
    <cfRule type="containsErrors" dxfId="690" priority="132">
      <formula>ISERROR(E37)</formula>
    </cfRule>
  </conditionalFormatting>
  <conditionalFormatting sqref="N173">
    <cfRule type="expression" priority="131">
      <formula>"istzahl($D$10)"</formula>
    </cfRule>
  </conditionalFormatting>
  <conditionalFormatting sqref="E57:E137 E139">
    <cfRule type="expression" dxfId="689" priority="130" stopIfTrue="1">
      <formula>#N/A</formula>
    </cfRule>
  </conditionalFormatting>
  <conditionalFormatting sqref="E57:E137 E139">
    <cfRule type="containsErrors" dxfId="688" priority="129">
      <formula>ISERROR(E57)</formula>
    </cfRule>
  </conditionalFormatting>
  <conditionalFormatting sqref="E57:E137 E139">
    <cfRule type="expression" dxfId="687" priority="128" stopIfTrue="1">
      <formula>#N/A</formula>
    </cfRule>
  </conditionalFormatting>
  <conditionalFormatting sqref="E57:E137 E139">
    <cfRule type="containsErrors" dxfId="686" priority="127">
      <formula>ISERROR(E57)</formula>
    </cfRule>
  </conditionalFormatting>
  <conditionalFormatting sqref="O58:O91">
    <cfRule type="expression" dxfId="685" priority="126" stopIfTrue="1">
      <formula>#N/A</formula>
    </cfRule>
  </conditionalFormatting>
  <conditionalFormatting sqref="O58:O91">
    <cfRule type="containsErrors" dxfId="684" priority="125">
      <formula>ISERROR(O58)</formula>
    </cfRule>
  </conditionalFormatting>
  <conditionalFormatting sqref="O58:O91">
    <cfRule type="expression" dxfId="683" priority="124" stopIfTrue="1">
      <formula>#N/A</formula>
    </cfRule>
  </conditionalFormatting>
  <conditionalFormatting sqref="O58:O91">
    <cfRule type="containsErrors" dxfId="682" priority="123">
      <formula>ISERROR(O58)</formula>
    </cfRule>
  </conditionalFormatting>
  <conditionalFormatting sqref="O57">
    <cfRule type="expression" dxfId="681" priority="122" stopIfTrue="1">
      <formula>#N/A</formula>
    </cfRule>
  </conditionalFormatting>
  <conditionalFormatting sqref="O57">
    <cfRule type="containsErrors" dxfId="680" priority="121">
      <formula>ISERROR(O57)</formula>
    </cfRule>
  </conditionalFormatting>
  <conditionalFormatting sqref="O57">
    <cfRule type="expression" dxfId="679" priority="120" stopIfTrue="1">
      <formula>#N/A</formula>
    </cfRule>
  </conditionalFormatting>
  <conditionalFormatting sqref="O57">
    <cfRule type="containsErrors" dxfId="678" priority="119">
      <formula>ISERROR(O57)</formula>
    </cfRule>
  </conditionalFormatting>
  <conditionalFormatting sqref="E143:K143">
    <cfRule type="expression" dxfId="677" priority="118" stopIfTrue="1">
      <formula>#N/A</formula>
    </cfRule>
  </conditionalFormatting>
  <conditionalFormatting sqref="E143:K143">
    <cfRule type="containsErrors" dxfId="676" priority="117">
      <formula>ISERROR(E143)</formula>
    </cfRule>
  </conditionalFormatting>
  <conditionalFormatting sqref="E143:K143">
    <cfRule type="expression" dxfId="675" priority="116" stopIfTrue="1">
      <formula>#N/A</formula>
    </cfRule>
  </conditionalFormatting>
  <conditionalFormatting sqref="E143:K143">
    <cfRule type="containsErrors" dxfId="674" priority="115">
      <formula>ISERROR(E143)</formula>
    </cfRule>
  </conditionalFormatting>
  <conditionalFormatting sqref="O143:U143">
    <cfRule type="expression" dxfId="673" priority="114" stopIfTrue="1">
      <formula>#N/A</formula>
    </cfRule>
  </conditionalFormatting>
  <conditionalFormatting sqref="O143:U143">
    <cfRule type="containsErrors" dxfId="672" priority="113">
      <formula>ISERROR(O143)</formula>
    </cfRule>
  </conditionalFormatting>
  <conditionalFormatting sqref="O143:U143">
    <cfRule type="expression" dxfId="671" priority="112" stopIfTrue="1">
      <formula>#N/A</formula>
    </cfRule>
  </conditionalFormatting>
  <conditionalFormatting sqref="O143:U143">
    <cfRule type="containsErrors" dxfId="670" priority="111">
      <formula>ISERROR(O143)</formula>
    </cfRule>
  </conditionalFormatting>
  <conditionalFormatting sqref="E141:E142">
    <cfRule type="expression" dxfId="669" priority="110" stopIfTrue="1">
      <formula>#N/A</formula>
    </cfRule>
  </conditionalFormatting>
  <conditionalFormatting sqref="E141:E142">
    <cfRule type="containsErrors" dxfId="668" priority="109">
      <formula>ISERROR(E141)</formula>
    </cfRule>
  </conditionalFormatting>
  <conditionalFormatting sqref="E141:E142">
    <cfRule type="expression" dxfId="667" priority="108" stopIfTrue="1">
      <formula>#N/A</formula>
    </cfRule>
  </conditionalFormatting>
  <conditionalFormatting sqref="E141:E142">
    <cfRule type="containsErrors" dxfId="666" priority="107">
      <formula>ISERROR(E141)</formula>
    </cfRule>
  </conditionalFormatting>
  <conditionalFormatting sqref="E36 J36:K36">
    <cfRule type="expression" dxfId="665" priority="72" stopIfTrue="1">
      <formula>#N/A</formula>
    </cfRule>
  </conditionalFormatting>
  <conditionalFormatting sqref="E36 J36:K36">
    <cfRule type="containsErrors" dxfId="664" priority="71">
      <formula>ISERROR(E36)</formula>
    </cfRule>
  </conditionalFormatting>
  <conditionalFormatting sqref="E36 J36:K36">
    <cfRule type="expression" dxfId="663" priority="70" stopIfTrue="1">
      <formula>#N/A</formula>
    </cfRule>
  </conditionalFormatting>
  <conditionalFormatting sqref="E36 J36:K36">
    <cfRule type="containsErrors" dxfId="662" priority="69">
      <formula>ISERROR(E36)</formula>
    </cfRule>
  </conditionalFormatting>
  <conditionalFormatting sqref="O36 T36:U36">
    <cfRule type="expression" dxfId="661" priority="68" stopIfTrue="1">
      <formula>#N/A</formula>
    </cfRule>
  </conditionalFormatting>
  <conditionalFormatting sqref="O36 T36:U36">
    <cfRule type="containsErrors" dxfId="660" priority="67">
      <formula>ISERROR(O36)</formula>
    </cfRule>
  </conditionalFormatting>
  <conditionalFormatting sqref="O36 T36:U36">
    <cfRule type="expression" dxfId="659" priority="66" stopIfTrue="1">
      <formula>#N/A</formula>
    </cfRule>
  </conditionalFormatting>
  <conditionalFormatting sqref="O36 T36:U36">
    <cfRule type="containsErrors" dxfId="658" priority="65">
      <formula>ISERROR(O36)</formula>
    </cfRule>
  </conditionalFormatting>
  <conditionalFormatting sqref="E55 J55:K55">
    <cfRule type="expression" dxfId="657" priority="64" stopIfTrue="1">
      <formula>#N/A</formula>
    </cfRule>
  </conditionalFormatting>
  <conditionalFormatting sqref="E55 J55:K55">
    <cfRule type="containsErrors" dxfId="656" priority="63">
      <formula>ISERROR(E55)</formula>
    </cfRule>
  </conditionalFormatting>
  <conditionalFormatting sqref="E55 J55:K55">
    <cfRule type="expression" dxfId="655" priority="62" stopIfTrue="1">
      <formula>#N/A</formula>
    </cfRule>
  </conditionalFormatting>
  <conditionalFormatting sqref="E55 J55:K55">
    <cfRule type="containsErrors" dxfId="654" priority="61">
      <formula>ISERROR(E55)</formula>
    </cfRule>
  </conditionalFormatting>
  <conditionalFormatting sqref="O55 T55:U55">
    <cfRule type="expression" dxfId="653" priority="60" stopIfTrue="1">
      <formula>#N/A</formula>
    </cfRule>
  </conditionalFormatting>
  <conditionalFormatting sqref="O55 T55:U55">
    <cfRule type="containsErrors" dxfId="652" priority="59">
      <formula>ISERROR(O55)</formula>
    </cfRule>
  </conditionalFormatting>
  <conditionalFormatting sqref="O55 T55:U55">
    <cfRule type="expression" dxfId="651" priority="58" stopIfTrue="1">
      <formula>#N/A</formula>
    </cfRule>
  </conditionalFormatting>
  <conditionalFormatting sqref="O55 T55:U55">
    <cfRule type="containsErrors" dxfId="650" priority="57">
      <formula>ISERROR(O55)</formula>
    </cfRule>
  </conditionalFormatting>
  <conditionalFormatting sqref="C141:D141">
    <cfRule type="containsErrors" dxfId="649" priority="56">
      <formula>ISERROR(C141)</formula>
    </cfRule>
  </conditionalFormatting>
  <conditionalFormatting sqref="C142:D142">
    <cfRule type="containsErrors" dxfId="648" priority="55">
      <formula>ISERROR(C142)</formula>
    </cfRule>
  </conditionalFormatting>
  <conditionalFormatting sqref="O93">
    <cfRule type="expression" dxfId="647" priority="40" stopIfTrue="1">
      <formula>#N/A</formula>
    </cfRule>
  </conditionalFormatting>
  <conditionalFormatting sqref="O93">
    <cfRule type="containsErrors" dxfId="646" priority="39">
      <formula>ISERROR(O93)</formula>
    </cfRule>
  </conditionalFormatting>
  <conditionalFormatting sqref="M93:N93">
    <cfRule type="containsErrors" dxfId="645" priority="42">
      <formula>ISERROR(M93)</formula>
    </cfRule>
  </conditionalFormatting>
  <conditionalFormatting sqref="M94:N94">
    <cfRule type="containsErrors" dxfId="644" priority="41">
      <formula>ISERROR(M94)</formula>
    </cfRule>
  </conditionalFormatting>
  <conditionalFormatting sqref="O93">
    <cfRule type="containsErrors" dxfId="643" priority="38">
      <formula>ISERROR(O93)</formula>
    </cfRule>
  </conditionalFormatting>
  <conditionalFormatting sqref="O94">
    <cfRule type="expression" dxfId="642" priority="37" stopIfTrue="1">
      <formula>#N/A</formula>
    </cfRule>
  </conditionalFormatting>
  <conditionalFormatting sqref="O94">
    <cfRule type="containsErrors" dxfId="641" priority="36">
      <formula>ISERROR(O94)</formula>
    </cfRule>
  </conditionalFormatting>
  <conditionalFormatting sqref="O94">
    <cfRule type="containsErrors" dxfId="640" priority="35">
      <formula>ISERROR(O94)</formula>
    </cfRule>
  </conditionalFormatting>
  <conditionalFormatting sqref="Q93">
    <cfRule type="expression" dxfId="639" priority="34" stopIfTrue="1">
      <formula>#N/A</formula>
    </cfRule>
  </conditionalFormatting>
  <conditionalFormatting sqref="Q93">
    <cfRule type="containsErrors" dxfId="638" priority="33">
      <formula>ISERROR(Q93)</formula>
    </cfRule>
  </conditionalFormatting>
  <conditionalFormatting sqref="Q93">
    <cfRule type="containsErrors" dxfId="637" priority="32">
      <formula>ISERROR(Q93)</formula>
    </cfRule>
  </conditionalFormatting>
  <conditionalFormatting sqref="S93">
    <cfRule type="expression" dxfId="636" priority="31" stopIfTrue="1">
      <formula>#N/A</formula>
    </cfRule>
  </conditionalFormatting>
  <conditionalFormatting sqref="S93">
    <cfRule type="containsErrors" dxfId="635" priority="30">
      <formula>ISERROR(S93)</formula>
    </cfRule>
  </conditionalFormatting>
  <conditionalFormatting sqref="S93">
    <cfRule type="containsErrors" dxfId="634" priority="29">
      <formula>ISERROR(S93)</formula>
    </cfRule>
  </conditionalFormatting>
  <conditionalFormatting sqref="U93">
    <cfRule type="expression" dxfId="633" priority="28" stopIfTrue="1">
      <formula>#N/A</formula>
    </cfRule>
  </conditionalFormatting>
  <conditionalFormatting sqref="U93">
    <cfRule type="containsErrors" dxfId="632" priority="27">
      <formula>ISERROR(U93)</formula>
    </cfRule>
  </conditionalFormatting>
  <conditionalFormatting sqref="U93">
    <cfRule type="containsErrors" dxfId="631" priority="26">
      <formula>ISERROR(U93)</formula>
    </cfRule>
  </conditionalFormatting>
  <conditionalFormatting sqref="Q94">
    <cfRule type="expression" dxfId="630" priority="25" stopIfTrue="1">
      <formula>#N/A</formula>
    </cfRule>
  </conditionalFormatting>
  <conditionalFormatting sqref="Q94">
    <cfRule type="containsErrors" dxfId="629" priority="24">
      <formula>ISERROR(Q94)</formula>
    </cfRule>
  </conditionalFormatting>
  <conditionalFormatting sqref="Q94">
    <cfRule type="containsErrors" dxfId="628" priority="23">
      <formula>ISERROR(Q94)</formula>
    </cfRule>
  </conditionalFormatting>
  <conditionalFormatting sqref="S94">
    <cfRule type="expression" dxfId="627" priority="22" stopIfTrue="1">
      <formula>#N/A</formula>
    </cfRule>
  </conditionalFormatting>
  <conditionalFormatting sqref="S94">
    <cfRule type="containsErrors" dxfId="626" priority="21">
      <formula>ISERROR(S94)</formula>
    </cfRule>
  </conditionalFormatting>
  <conditionalFormatting sqref="S94">
    <cfRule type="containsErrors" dxfId="625" priority="20">
      <formula>ISERROR(S94)</formula>
    </cfRule>
  </conditionalFormatting>
  <conditionalFormatting sqref="U94">
    <cfRule type="expression" dxfId="624" priority="19" stopIfTrue="1">
      <formula>#N/A</formula>
    </cfRule>
  </conditionalFormatting>
  <conditionalFormatting sqref="U94">
    <cfRule type="containsErrors" dxfId="623" priority="18">
      <formula>ISERROR(U94)</formula>
    </cfRule>
  </conditionalFormatting>
  <conditionalFormatting sqref="U94">
    <cfRule type="containsErrors" dxfId="622" priority="17">
      <formula>ISERROR(U94)</formula>
    </cfRule>
  </conditionalFormatting>
  <conditionalFormatting sqref="E138">
    <cfRule type="expression" dxfId="621" priority="16" stopIfTrue="1">
      <formula>#N/A</formula>
    </cfRule>
  </conditionalFormatting>
  <conditionalFormatting sqref="E138">
    <cfRule type="containsErrors" dxfId="620" priority="15">
      <formula>ISERROR(E138)</formula>
    </cfRule>
  </conditionalFormatting>
  <conditionalFormatting sqref="E138">
    <cfRule type="expression" dxfId="619" priority="14" stopIfTrue="1">
      <formula>#N/A</formula>
    </cfRule>
  </conditionalFormatting>
  <conditionalFormatting sqref="E138">
    <cfRule type="containsErrors" dxfId="618" priority="13">
      <formula>ISERROR(E138)</formula>
    </cfRule>
  </conditionalFormatting>
  <conditionalFormatting sqref="G141:G142">
    <cfRule type="expression" dxfId="617" priority="12" stopIfTrue="1">
      <formula>#N/A</formula>
    </cfRule>
  </conditionalFormatting>
  <conditionalFormatting sqref="G141:G142">
    <cfRule type="containsErrors" dxfId="616" priority="11">
      <formula>ISERROR(G141)</formula>
    </cfRule>
  </conditionalFormatting>
  <conditionalFormatting sqref="G141:G142">
    <cfRule type="expression" dxfId="615" priority="10" stopIfTrue="1">
      <formula>#N/A</formula>
    </cfRule>
  </conditionalFormatting>
  <conditionalFormatting sqref="G141:G142">
    <cfRule type="containsErrors" dxfId="614" priority="9">
      <formula>ISERROR(G141)</formula>
    </cfRule>
  </conditionalFormatting>
  <conditionalFormatting sqref="I141:I142">
    <cfRule type="expression" dxfId="613" priority="8" stopIfTrue="1">
      <formula>#N/A</formula>
    </cfRule>
  </conditionalFormatting>
  <conditionalFormatting sqref="I141:I142">
    <cfRule type="containsErrors" dxfId="612" priority="7">
      <formula>ISERROR(I141)</formula>
    </cfRule>
  </conditionalFormatting>
  <conditionalFormatting sqref="I141:I142">
    <cfRule type="expression" dxfId="611" priority="6" stopIfTrue="1">
      <formula>#N/A</formula>
    </cfRule>
  </conditionalFormatting>
  <conditionalFormatting sqref="I141:I142">
    <cfRule type="containsErrors" dxfId="610" priority="5">
      <formula>ISERROR(I141)</formula>
    </cfRule>
  </conditionalFormatting>
  <conditionalFormatting sqref="K141:K142">
    <cfRule type="expression" dxfId="609" priority="4" stopIfTrue="1">
      <formula>#N/A</formula>
    </cfRule>
  </conditionalFormatting>
  <conditionalFormatting sqref="K141:K142">
    <cfRule type="containsErrors" dxfId="608" priority="3">
      <formula>ISERROR(K141)</formula>
    </cfRule>
  </conditionalFormatting>
  <conditionalFormatting sqref="K141:K142">
    <cfRule type="expression" dxfId="607" priority="2" stopIfTrue="1">
      <formula>#N/A</formula>
    </cfRule>
  </conditionalFormatting>
  <conditionalFormatting sqref="K141:K142">
    <cfRule type="containsErrors" dxfId="606" priority="1">
      <formula>ISERROR(K141)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99"/>
  <sheetViews>
    <sheetView workbookViewId="0">
      <selection activeCell="X22" sqref="X22"/>
    </sheetView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hi!D76&amp;", "&amp;hi!$G$5</f>
        <v>Canton de Zurich, 3e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te!A23</f>
        <v>Canton: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0" t="str">
        <f>CONCATENATE(te!A97," ",hi!D76," ",te!A100)</f>
        <v>Indices  Canton de Zurich (1er trimestre 2000 = 100)</v>
      </c>
      <c r="D11" s="210"/>
      <c r="E11" s="210"/>
      <c r="F11" s="210"/>
      <c r="G11" s="210"/>
      <c r="H11" s="210"/>
      <c r="I11" s="210"/>
      <c r="J11" s="210"/>
      <c r="K11" s="210"/>
      <c r="L11" s="90"/>
      <c r="M11" s="210" t="str">
        <f>N53</f>
        <v>Indices  Canton de Zurich (moyen 1985 = 100)</v>
      </c>
      <c r="N11" s="210"/>
      <c r="O11" s="210"/>
      <c r="P11" s="210"/>
      <c r="Q11" s="210"/>
      <c r="R11" s="210"/>
      <c r="S11" s="210"/>
      <c r="T11" s="210"/>
      <c r="U11" s="21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25" t="str">
        <f>VLOOKUP(hi!C33,hi!A34:B38,2,FALSE)</f>
        <v>Propriétés par étage PPE</v>
      </c>
      <c r="D13" s="225"/>
      <c r="E13" s="225"/>
      <c r="F13" s="225"/>
      <c r="G13" s="225"/>
      <c r="H13" s="225"/>
      <c r="I13" s="225"/>
      <c r="J13" s="225"/>
      <c r="K13" s="225"/>
      <c r="L13" s="90"/>
      <c r="M13" s="225" t="str">
        <f>C13</f>
        <v>Propriétés par étage PPE</v>
      </c>
      <c r="N13" s="225"/>
      <c r="O13" s="225"/>
      <c r="P13" s="225"/>
      <c r="Q13" s="225"/>
      <c r="R13" s="225"/>
      <c r="S13" s="225"/>
      <c r="T13" s="225"/>
      <c r="U13" s="225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26" t="str">
        <f>te!$A$11</f>
        <v>Source: Indices prix de transaction Fahrländer Partner.</v>
      </c>
      <c r="D33" s="226"/>
      <c r="E33" s="226"/>
      <c r="F33" s="226"/>
      <c r="G33" s="226"/>
      <c r="H33" s="226"/>
      <c r="I33" s="10"/>
      <c r="J33" s="10"/>
      <c r="K33" s="10"/>
      <c r="L33" s="11"/>
      <c r="M33" s="226" t="str">
        <f>te!$A$11</f>
        <v>Source: Indices prix de transaction Fahrländer Partner.</v>
      </c>
      <c r="N33" s="226"/>
      <c r="O33" s="226"/>
      <c r="P33" s="226"/>
      <c r="Q33" s="226"/>
      <c r="R33" s="22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17" t="str">
        <f>IF(hi!$C$33=3,"",te!$A$63)</f>
        <v>Segment de marché</v>
      </c>
      <c r="F36" s="217"/>
      <c r="G36" s="217"/>
      <c r="H36" s="217"/>
      <c r="I36" s="217"/>
      <c r="J36" s="113"/>
      <c r="K36" s="113"/>
      <c r="L36" s="22"/>
      <c r="M36" s="111"/>
      <c r="N36" s="112"/>
      <c r="O36" s="217" t="str">
        <f>E36</f>
        <v>Segment de marché</v>
      </c>
      <c r="P36" s="217"/>
      <c r="Q36" s="217"/>
      <c r="R36" s="217"/>
      <c r="S36" s="217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VLOOKUP(hi!$C$33,hi!$A$34:$R$38,15,FALSE)</f>
        <v>inférieur</v>
      </c>
      <c r="F37" s="113"/>
      <c r="G37" s="113" t="str">
        <f>VLOOKUP(hi!$C$33,hi!$A$34:$R$38,16,FALSE)</f>
        <v>moyen</v>
      </c>
      <c r="H37" s="113"/>
      <c r="I37" s="113" t="str">
        <f>VLOOKUP(hi!$C$33,hi!$A$34:$R$38,17,FALSE)</f>
        <v>supérieur</v>
      </c>
      <c r="J37" s="113"/>
      <c r="K37" s="113" t="str">
        <f>VLOOKUP(hi!$C$33,hi!$A$34:$R$38,18,FALSE)</f>
        <v>PPE global</v>
      </c>
      <c r="L37" s="22"/>
      <c r="M37" s="22"/>
      <c r="N37" s="10"/>
      <c r="O37" s="179" t="str">
        <f>E37</f>
        <v>inférieur</v>
      </c>
      <c r="P37" s="100"/>
      <c r="Q37" s="179" t="str">
        <f>G37</f>
        <v>moyen</v>
      </c>
      <c r="R37" s="100"/>
      <c r="S37" s="179" t="str">
        <f>I37</f>
        <v>supérieur</v>
      </c>
      <c r="T37" s="100"/>
      <c r="U37" s="179" t="str">
        <f>K37</f>
        <v>PPE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34" t="str">
        <f>C142</f>
        <v>2020:2 - 2020:3</v>
      </c>
      <c r="D38" s="218"/>
      <c r="E38" s="114">
        <f>E142</f>
        <v>1.226811077876877E-2</v>
      </c>
      <c r="F38" s="115"/>
      <c r="G38" s="114">
        <f>G142</f>
        <v>1.4626738942653983E-2</v>
      </c>
      <c r="H38" s="115"/>
      <c r="I38" s="114">
        <f>I142</f>
        <v>-3.2322006250454338E-2</v>
      </c>
      <c r="J38" s="114"/>
      <c r="K38" s="114">
        <f>K142</f>
        <v>-8.7002504141231451E-3</v>
      </c>
      <c r="L38" s="22"/>
      <c r="M38" s="218" t="str">
        <f>N94</f>
        <v>2018 - 2019</v>
      </c>
      <c r="N38" s="218"/>
      <c r="O38" s="114">
        <f>O94</f>
        <v>4.2203840840112861E-2</v>
      </c>
      <c r="P38" s="115"/>
      <c r="Q38" s="114">
        <f>Q94</f>
        <v>4.4776832722609239E-2</v>
      </c>
      <c r="R38" s="115"/>
      <c r="S38" s="114">
        <f>S94</f>
        <v>0.12377850408794977</v>
      </c>
      <c r="T38" s="114"/>
      <c r="U38" s="114">
        <f>U94</f>
        <v>8.1230015298998426E-2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34" t="str">
        <f>C143</f>
        <v>2019:3 - 2020:3</v>
      </c>
      <c r="D39" s="218"/>
      <c r="E39" s="114">
        <f>E143</f>
        <v>3.5860604100776738E-2</v>
      </c>
      <c r="F39" s="115"/>
      <c r="G39" s="114">
        <f>G143</f>
        <v>4.317237837139265E-2</v>
      </c>
      <c r="H39" s="115"/>
      <c r="I39" s="114">
        <f>I143</f>
        <v>2.5571277098951573E-2</v>
      </c>
      <c r="J39" s="114"/>
      <c r="K39" s="114">
        <f>K143</f>
        <v>3.3998698746146694E-2</v>
      </c>
      <c r="L39" s="22"/>
      <c r="M39" s="218" t="str">
        <f>N95</f>
        <v>2014 - 2019</v>
      </c>
      <c r="N39" s="218"/>
      <c r="O39" s="114">
        <f>O95</f>
        <v>0.24048127258737462</v>
      </c>
      <c r="P39" s="115"/>
      <c r="Q39" s="114">
        <f>Q95</f>
        <v>0.16072378196106096</v>
      </c>
      <c r="R39" s="115"/>
      <c r="S39" s="114">
        <f>S95</f>
        <v>1.9886736806061345E-2</v>
      </c>
      <c r="T39" s="114"/>
      <c r="U39" s="114">
        <f>U95</f>
        <v>9.4028640465191771E-2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19" t="str">
        <f>C146</f>
        <v>Source: Indices prix de transaction Fahrländer Partner.</v>
      </c>
      <c r="D41" s="219"/>
      <c r="E41" s="219"/>
      <c r="F41" s="219"/>
      <c r="G41" s="219"/>
      <c r="H41" s="219"/>
      <c r="I41" s="219"/>
      <c r="J41" s="219"/>
      <c r="K41" s="219"/>
      <c r="L41" s="22"/>
      <c r="M41" s="219" t="str">
        <f>C146</f>
        <v>Source: Indices prix de transaction Fahrländer Partner.</v>
      </c>
      <c r="N41" s="219"/>
      <c r="O41" s="219"/>
      <c r="P41" s="219"/>
      <c r="Q41" s="219"/>
      <c r="R41" s="219"/>
      <c r="S41" s="219"/>
      <c r="T41" s="219"/>
      <c r="U41" s="21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20"/>
      <c r="N42" s="220"/>
      <c r="O42" s="220"/>
      <c r="P42" s="220"/>
      <c r="Q42" s="220"/>
      <c r="R42" s="220"/>
      <c r="S42" s="220"/>
      <c r="T42" s="220"/>
      <c r="U42" s="220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">
      <c r="A43" s="13"/>
      <c r="B43" s="85"/>
      <c r="C43" s="221"/>
      <c r="D43" s="221"/>
      <c r="E43" s="221"/>
      <c r="F43" s="221"/>
      <c r="G43" s="221"/>
      <c r="H43" s="221"/>
      <c r="I43" s="221"/>
      <c r="J43" s="221"/>
      <c r="K43" s="221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4" t="s">
        <v>56</v>
      </c>
      <c r="D45" s="204"/>
      <c r="E45" s="204"/>
      <c r="F45" s="204" t="str">
        <f>te!A12</f>
        <v>Indices prix de transaction et terrain à bâtir pour propriété privée</v>
      </c>
      <c r="G45" s="204"/>
      <c r="H45" s="204"/>
      <c r="I45" s="204"/>
      <c r="J45" s="204"/>
      <c r="K45" s="204"/>
      <c r="L45" s="204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3e trimestre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4" t="s">
        <v>0</v>
      </c>
      <c r="D46" s="204"/>
      <c r="E46" s="204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85"/>
      <c r="D51" s="180" t="str">
        <f>E51</f>
        <v>PPE (inf)</v>
      </c>
      <c r="E51" s="180" t="str">
        <f>VLOOKUP(hi!$C$33,hi!$A$34:$N$38,11,FALSE)</f>
        <v>PPE (inf)</v>
      </c>
      <c r="F51" s="180" t="str">
        <f>G51</f>
        <v>PPE (m)</v>
      </c>
      <c r="G51" s="180" t="str">
        <f>VLOOKUP(hi!$C$33,hi!$A$34:$N$38,12,FALSE)</f>
        <v>PPE (m)</v>
      </c>
      <c r="H51" s="180" t="str">
        <f>I51</f>
        <v>PPE (sup)</v>
      </c>
      <c r="I51" s="180" t="str">
        <f>VLOOKUP(hi!$C$33,hi!$A$34:$N$38,13,FALSE)</f>
        <v>PPE (sup)</v>
      </c>
      <c r="J51" s="180" t="str">
        <f>K51</f>
        <v>PPE (global)</v>
      </c>
      <c r="K51" s="181" t="str">
        <f>VLOOKUP(hi!$C$33,hi!$A$34:$N$38,14,FALSE)</f>
        <v>PPE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 t="str">
        <f>E52&amp;"_gg"</f>
        <v>EWGu_gg</v>
      </c>
      <c r="E52" s="116" t="str">
        <f>VLOOKUP(hi!$C$33,hi!$A$34:$J$38,7,FALSE)</f>
        <v>EWGu</v>
      </c>
      <c r="F52" s="116" t="str">
        <f>G52&amp;"_gg"</f>
        <v>EWGm_gg</v>
      </c>
      <c r="G52" s="116" t="str">
        <f>VLOOKUP(hi!$C$33,hi!$A$34:$J$38,8,FALSE)</f>
        <v>EWGm</v>
      </c>
      <c r="H52" s="116" t="str">
        <f>I52&amp;"_gg"</f>
        <v>EWGg_gg</v>
      </c>
      <c r="I52" s="116" t="str">
        <f>VLOOKUP(hi!$C$33,hi!$A$34:$J$38,9,FALSE)</f>
        <v>EWGg</v>
      </c>
      <c r="J52" s="116" t="str">
        <f>K52&amp;"_gg"</f>
        <v>EWGt_gg</v>
      </c>
      <c r="K52" s="116" t="str">
        <f>VLOOKUP(hi!$C$33,hi!$A$34:$J$38,10,FALSE)</f>
        <v>EWGt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90" t="str">
        <f>CONCATENATE(te!A97," ",hi!D76," ",te!A100)</f>
        <v>Indices  Canton de Zurich (1er trimestre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Indices  Canton de Zurich (moyen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102" t="str">
        <f>VLOOKUP(hi!C33,hi!A34:B38,2,FALSE)</f>
        <v>Propriétés par étage PPE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Propriétés par étage PPE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182" t="str">
        <f>te!$A$93</f>
        <v>gris/italique: séries non lissées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">
      <c r="A56" s="99"/>
      <c r="B56" s="100"/>
      <c r="C56" s="111"/>
      <c r="D56" s="112"/>
      <c r="E56" s="217" t="str">
        <f>IF(hi!C33=3,"",te!A63)</f>
        <v>Segment de marché</v>
      </c>
      <c r="F56" s="217"/>
      <c r="G56" s="217"/>
      <c r="H56" s="217"/>
      <c r="I56" s="217"/>
      <c r="J56" s="113"/>
      <c r="K56" s="113"/>
      <c r="L56" s="192"/>
      <c r="M56" s="101"/>
      <c r="N56" s="122"/>
      <c r="O56" s="212" t="str">
        <f>E56</f>
        <v>Segment de marché</v>
      </c>
      <c r="P56" s="212"/>
      <c r="Q56" s="212"/>
      <c r="R56" s="212"/>
      <c r="S56" s="212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/>
      <c r="C57" s="102"/>
      <c r="D57" s="100"/>
      <c r="E57" s="233" t="str">
        <f>VLOOKUP(hi!$C$33,hi!$A$34:$R$38,15,FALSE)</f>
        <v>inférieur</v>
      </c>
      <c r="F57" s="233"/>
      <c r="G57" s="233" t="str">
        <f>VLOOKUP(hi!$C$33,hi!$A$34:$R$38,16,FALSE)</f>
        <v>moyen</v>
      </c>
      <c r="H57" s="233"/>
      <c r="I57" s="233" t="str">
        <f>VLOOKUP(hi!$C$33,hi!$A$34:$R$38,17,FALSE)</f>
        <v>supérieur</v>
      </c>
      <c r="J57" s="233"/>
      <c r="K57" s="233" t="str">
        <f>VLOOKUP(hi!$C$33,hi!$A$34:$R$38,18,FALSE)</f>
        <v>PPE global</v>
      </c>
      <c r="L57" s="233"/>
      <c r="M57" s="101"/>
      <c r="N57" s="227" t="str">
        <f>E57</f>
        <v>inférieur</v>
      </c>
      <c r="O57" s="227"/>
      <c r="P57" s="227" t="str">
        <f>G57</f>
        <v>moyen</v>
      </c>
      <c r="Q57" s="227"/>
      <c r="R57" s="227" t="str">
        <f>I57</f>
        <v>supérieur</v>
      </c>
      <c r="S57" s="227"/>
      <c r="T57" s="227" t="str">
        <f>K57</f>
        <v>PPE global</v>
      </c>
      <c r="U57" s="227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">
      <c r="A58" s="13"/>
      <c r="B58" s="85">
        <v>5</v>
      </c>
      <c r="C58" s="118" t="s">
        <v>16</v>
      </c>
      <c r="D58" s="120"/>
      <c r="E58" s="115">
        <f>VLOOKUP(CONCATENATE($D$52,"_Qu_",hi!$C$76),kt_dat_gg!$A$2:$CD$4218,Kt!$B58,0)</f>
        <v>100</v>
      </c>
      <c r="F58" s="187">
        <f>VLOOKUP(CONCATENATE($E$52,"_Qu_",hi!$C$76),kt_dat!$A$2:$DF$4218,Kt!$B58,0)</f>
        <v>100</v>
      </c>
      <c r="G58" s="120">
        <f>VLOOKUP(CONCATENATE($F$52,"_Qu_",hi!$C$76),kt_dat_gg!$A$2:$CD$4218,Kt!$B58,0)</f>
        <v>100</v>
      </c>
      <c r="H58" s="187">
        <f>VLOOKUP(CONCATENATE($G$52,"_Qu_",hi!$C$76),kt_dat!$A$2:$DF$4218,Kt!$B58,0)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VLOOKUP(CONCATENATE($I$52,"_Qu_",hi!$C$76),kt_dat!$A$2:$DF$4218,Kt!$B58,0)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VLOOKUP(CONCATENATE($K$52,"_Qu_",hi!$C$76),kt_dat!$A$2:$DF$4218,Kt!$B58,0)</f>
        <v>100</v>
      </c>
      <c r="M58" s="144">
        <v>5</v>
      </c>
      <c r="N58" s="118" t="s">
        <v>15</v>
      </c>
      <c r="O58" s="120">
        <f>VLOOKUP(CONCATENATE($E$52,"_Ja_",hi!$C$76),kt_dat!$A$2:$BZ$4218,$M58,0)</f>
        <v>100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>+B58+1</f>
        <v>6</v>
      </c>
      <c r="C59" s="118" t="s">
        <v>17</v>
      </c>
      <c r="D59" s="120"/>
      <c r="E59" s="115">
        <f>VLOOKUP(CONCATENATE($D$52,"_Qu_",hi!$C$76),kt_dat_gg!$A$2:$CD$4218,Kt!$B59,0)</f>
        <v>100.4193901662851</v>
      </c>
      <c r="F59" s="187">
        <f>VLOOKUP(CONCATENATE($E$52,"_Qu_",hi!$C$76),kt_dat!$A$2:$DF$4218,Kt!$B59,0)</f>
        <v>100.92274681105906</v>
      </c>
      <c r="G59" s="120">
        <f>VLOOKUP(CONCATENATE($F$52,"_Qu_",hi!$C$76),kt_dat_gg!$A$2:$CD$4218,Kt!$B59,0)</f>
        <v>101.28644449211599</v>
      </c>
      <c r="H59" s="187">
        <f>VLOOKUP(CONCATENATE($G$52,"_Qu_",hi!$C$76),kt_dat!$A$2:$DF$4218,Kt!$B59,0)</f>
        <v>101.87859399866596</v>
      </c>
      <c r="I59" s="120">
        <f>VLOOKUP(CONCATENATE($H$52,"_Qu_",hi!$C$76),kt_dat_gg!$A$2:$CD$4218,Kt!$B59,0)</f>
        <v>101.56150723619739</v>
      </c>
      <c r="J59" s="187">
        <f>VLOOKUP(CONCATENATE($I$52,"_Qu_",hi!$C$76),kt_dat!$A$2:$DF$4218,Kt!$B59,0)</f>
        <v>102.2078383483671</v>
      </c>
      <c r="K59" s="120">
        <f>VLOOKUP(CONCATENATE($J$52,"_Qu_",hi!$C$76),kt_dat_gg!$A$2:$CD$4218,Kt!$B59,0)</f>
        <v>101.34513601606761</v>
      </c>
      <c r="L59" s="187">
        <f>VLOOKUP(CONCATENATE($K$52,"_Qu_",hi!$C$76),kt_dat!$A$2:$DF$4218,Kt!$B59,0)</f>
        <v>101.95587971529226</v>
      </c>
      <c r="M59" s="85">
        <f>+M58+1</f>
        <v>6</v>
      </c>
      <c r="N59" s="118">
        <f t="shared" ref="N59:N81" si="0">+N58+1</f>
        <v>1986</v>
      </c>
      <c r="O59" s="120">
        <f>VLOOKUP(CONCATENATE($E$52,"_Ja_",hi!$C$76),kt_dat!$A$2:$BZ$4218,$M59,0)</f>
        <v>106.12728372399592</v>
      </c>
      <c r="P59" s="120"/>
      <c r="Q59" s="120">
        <f>VLOOKUP(CONCATENATE($G$52,"_Ja_",hi!$C$76),kt_dat!$A$2:$BZ$4218,$M59,0)</f>
        <v>108.83974420005684</v>
      </c>
      <c r="R59" s="120"/>
      <c r="S59" s="120">
        <f>VLOOKUP(CONCATENATE($I$52,"_Ja_",hi!$C$76),kt_dat!$A$2:$BZ$4218,$M59,0)</f>
        <v>102.70881186586698</v>
      </c>
      <c r="T59" s="120"/>
      <c r="U59" s="120">
        <f>VLOOKUP(CONCATENATE($K$52,"_Ja_",hi!$C$76),kt_dat!$A$2:$BZ$4218,$M59,0)</f>
        <v>105.64851157562313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ref="B60:B125" si="1">+B59+1</f>
        <v>7</v>
      </c>
      <c r="C60" s="118" t="s">
        <v>18</v>
      </c>
      <c r="D60" s="120"/>
      <c r="E60" s="115">
        <f>VLOOKUP(CONCATENATE($D$52,"_Qu_",hi!$C$76),kt_dat_gg!$A$2:$CD$4218,Kt!$B60,0)</f>
        <v>99.77300311499458</v>
      </c>
      <c r="F60" s="187">
        <f>VLOOKUP(CONCATENATE($E$52,"_Qu_",hi!$C$76),kt_dat!$A$2:$DF$4218,Kt!$B60,0)</f>
        <v>100.33542368779626</v>
      </c>
      <c r="G60" s="120">
        <f>VLOOKUP(CONCATENATE($F$52,"_Qu_",hi!$C$76),kt_dat_gg!$A$2:$CD$4218,Kt!$B60,0)</f>
        <v>101.61127193838864</v>
      </c>
      <c r="H60" s="187">
        <f>VLOOKUP(CONCATENATE($G$52,"_Qu_",hi!$C$76),kt_dat!$A$2:$DF$4218,Kt!$B60,0)</f>
        <v>101.98073947768196</v>
      </c>
      <c r="I60" s="120">
        <f>VLOOKUP(CONCATENATE($H$52,"_Qu_",hi!$C$76),kt_dat_gg!$A$2:$CD$4218,Kt!$B60,0)</f>
        <v>102.10489021349895</v>
      </c>
      <c r="J60" s="187">
        <f>VLOOKUP(CONCATENATE($I$52,"_Qu_",hi!$C$76),kt_dat!$A$2:$DF$4218,Kt!$B60,0)</f>
        <v>102.47668336022508</v>
      </c>
      <c r="K60" s="120">
        <f>VLOOKUP(CONCATENATE($J$52,"_Qu_",hi!$C$76),kt_dat_gg!$A$2:$CD$4218,Kt!$B60,0)</f>
        <v>101.69238582766809</v>
      </c>
      <c r="L60" s="187">
        <f>VLOOKUP(CONCATENATE($K$52,"_Qu_",hi!$C$76),kt_dat!$A$2:$DF$4218,Kt!$B60,0)</f>
        <v>102.07952833291058</v>
      </c>
      <c r="M60" s="85">
        <f t="shared" ref="M60:M92" si="2">+M59+1</f>
        <v>7</v>
      </c>
      <c r="N60" s="118">
        <f t="shared" si="0"/>
        <v>1987</v>
      </c>
      <c r="O60" s="120">
        <f>VLOOKUP(CONCATENATE($E$52,"_Ja_",hi!$C$76),kt_dat!$A$2:$BZ$4218,$M60,0)</f>
        <v>101.56243165488831</v>
      </c>
      <c r="P60" s="120"/>
      <c r="Q60" s="120">
        <f>VLOOKUP(CONCATENATE($G$52,"_Ja_",hi!$C$76),kt_dat!$A$2:$BZ$4218,$M60,0)</f>
        <v>109.14487600488958</v>
      </c>
      <c r="R60" s="120"/>
      <c r="S60" s="120">
        <f>VLOOKUP(CONCATENATE($I$52,"_Ja_",hi!$C$76),kt_dat!$A$2:$BZ$4218,$M60,0)</f>
        <v>100.85487440338581</v>
      </c>
      <c r="T60" s="120"/>
      <c r="U60" s="120">
        <f>VLOOKUP(CONCATENATE($K$52,"_Ja_",hi!$C$76),kt_dat!$A$2:$BZ$4218,$M60,0)</f>
        <v>104.46671931155922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1"/>
        <v>8</v>
      </c>
      <c r="C61" s="118" t="s">
        <v>19</v>
      </c>
      <c r="D61" s="120"/>
      <c r="E61" s="115">
        <f>VLOOKUP(CONCATENATE($D$52,"_Qu_",hi!$C$76),kt_dat_gg!$A$2:$CD$4218,Kt!$B61,0)</f>
        <v>98.93101477913369</v>
      </c>
      <c r="F61" s="187">
        <f>VLOOKUP(CONCATENATE($E$52,"_Qu_",hi!$C$76),kt_dat!$A$2:$DF$4218,Kt!$B61,0)</f>
        <v>98.060838846128405</v>
      </c>
      <c r="G61" s="120">
        <f>VLOOKUP(CONCATENATE($F$52,"_Qu_",hi!$C$76),kt_dat_gg!$A$2:$CD$4218,Kt!$B61,0)</f>
        <v>101.48755876101193</v>
      </c>
      <c r="H61" s="187">
        <f>VLOOKUP(CONCATENATE($G$52,"_Qu_",hi!$C$76),kt_dat!$A$2:$DF$4218,Kt!$B61,0)</f>
        <v>100.97448233881798</v>
      </c>
      <c r="I61" s="120">
        <f>VLOOKUP(CONCATENATE($H$52,"_Qu_",hi!$C$76),kt_dat_gg!$A$2:$CD$4218,Kt!$B61,0)</f>
        <v>102.17376850574209</v>
      </c>
      <c r="J61" s="187">
        <f>VLOOKUP(CONCATENATE($I$52,"_Qu_",hi!$C$76),kt_dat!$A$2:$DF$4218,Kt!$B61,0)</f>
        <v>101.63014893190466</v>
      </c>
      <c r="K61" s="120">
        <f>VLOOKUP(CONCATENATE($J$52,"_Qu_",hi!$C$76),kt_dat_gg!$A$2:$CD$4218,Kt!$B61,0)</f>
        <v>101.60023011299769</v>
      </c>
      <c r="L61" s="187">
        <f>VLOOKUP(CONCATENATE($K$52,"_Qu_",hi!$C$76),kt_dat!$A$2:$DF$4218,Kt!$B61,0)</f>
        <v>101.04174943480142</v>
      </c>
      <c r="M61" s="85">
        <f t="shared" si="2"/>
        <v>8</v>
      </c>
      <c r="N61" s="118">
        <f t="shared" si="0"/>
        <v>1988</v>
      </c>
      <c r="O61" s="120">
        <f>VLOOKUP(CONCATENATE($E$52,"_Ja_",hi!$C$76),kt_dat!$A$2:$BZ$4218,$M61,0)</f>
        <v>110.3059356165902</v>
      </c>
      <c r="P61" s="120"/>
      <c r="Q61" s="120">
        <f>VLOOKUP(CONCATENATE($G$52,"_Ja_",hi!$C$76),kt_dat!$A$2:$BZ$4218,$M61,0)</f>
        <v>121.17432759302926</v>
      </c>
      <c r="R61" s="120"/>
      <c r="S61" s="120">
        <f>VLOOKUP(CONCATENATE($I$52,"_Ja_",hi!$C$76),kt_dat!$A$2:$BZ$4218,$M61,0)</f>
        <v>116.33816577323535</v>
      </c>
      <c r="T61" s="120"/>
      <c r="U61" s="120">
        <f>VLOOKUP(CONCATENATE($K$52,"_Ja_",hi!$C$76),kt_dat!$A$2:$BZ$4218,$M61,0)</f>
        <v>117.8474357486631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1"/>
        <v>9</v>
      </c>
      <c r="C62" s="118" t="s">
        <v>20</v>
      </c>
      <c r="D62" s="120"/>
      <c r="E62" s="115">
        <f>VLOOKUP(CONCATENATE($D$52,"_Qu_",hi!$C$76),kt_dat_gg!$A$2:$CD$4218,Kt!$B62,0)</f>
        <v>98.602283812869814</v>
      </c>
      <c r="F62" s="187">
        <f>VLOOKUP(CONCATENATE($E$52,"_Qu_",hi!$C$76),kt_dat!$A$2:$DF$4218,Kt!$B62,0)</f>
        <v>98.396781803476401</v>
      </c>
      <c r="G62" s="120">
        <f>VLOOKUP(CONCATENATE($F$52,"_Qu_",hi!$C$76),kt_dat_gg!$A$2:$CD$4218,Kt!$B62,0)</f>
        <v>101.82027548863961</v>
      </c>
      <c r="H62" s="187">
        <f>VLOOKUP(CONCATENATE($G$52,"_Qu_",hi!$C$76),kt_dat!$A$2:$DF$4218,Kt!$B62,0)</f>
        <v>101.50745446653585</v>
      </c>
      <c r="I62" s="120">
        <f>VLOOKUP(CONCATENATE($H$52,"_Qu_",hi!$C$76),kt_dat_gg!$A$2:$CD$4218,Kt!$B62,0)</f>
        <v>102.81717928376897</v>
      </c>
      <c r="J62" s="187">
        <f>VLOOKUP(CONCATENATE($I$52,"_Qu_",hi!$C$76),kt_dat!$A$2:$DF$4218,Kt!$B62,0)</f>
        <v>102.41447322509651</v>
      </c>
      <c r="K62" s="120">
        <f>VLOOKUP(CONCATENATE($J$52,"_Qu_",hi!$C$76),kt_dat_gg!$A$2:$CD$4218,Kt!$B62,0)</f>
        <v>102.02651015131137</v>
      </c>
      <c r="L62" s="187">
        <f>VLOOKUP(CONCATENATE($K$52,"_Qu_",hi!$C$76),kt_dat!$A$2:$DF$4218,Kt!$B62,0)</f>
        <v>101.67941257128108</v>
      </c>
      <c r="M62" s="85">
        <f t="shared" si="2"/>
        <v>9</v>
      </c>
      <c r="N62" s="118">
        <f t="shared" si="0"/>
        <v>1989</v>
      </c>
      <c r="O62" s="120">
        <f>VLOOKUP(CONCATENATE($E$52,"_Ja_",hi!$C$76),kt_dat!$A$2:$BZ$4218,$M62,0)</f>
        <v>117.86508159244553</v>
      </c>
      <c r="P62" s="120"/>
      <c r="Q62" s="120">
        <f>VLOOKUP(CONCATENATE($G$52,"_Ja_",hi!$C$76),kt_dat!$A$2:$BZ$4218,$M62,0)</f>
        <v>127.54000756506639</v>
      </c>
      <c r="R62" s="120"/>
      <c r="S62" s="120">
        <f>VLOOKUP(CONCATENATE($I$52,"_Ja_",hi!$C$76),kt_dat!$A$2:$BZ$4218,$M62,0)</f>
        <v>134.65820643846254</v>
      </c>
      <c r="T62" s="120"/>
      <c r="U62" s="120">
        <f>VLOOKUP(CONCATENATE($K$52,"_Ja_",hi!$C$76),kt_dat!$A$2:$BZ$4218,$M62,0)</f>
        <v>130.05566647456806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1"/>
        <v>10</v>
      </c>
      <c r="C63" s="118" t="s">
        <v>21</v>
      </c>
      <c r="D63" s="120"/>
      <c r="E63" s="115">
        <f>VLOOKUP(CONCATENATE($D$52,"_Qu_",hi!$C$76),kt_dat_gg!$A$2:$CD$4218,Kt!$B63,0)</f>
        <v>99.175271647833185</v>
      </c>
      <c r="F63" s="187">
        <f>VLOOKUP(CONCATENATE($E$52,"_Qu_",hi!$C$76),kt_dat!$A$2:$DF$4218,Kt!$B63,0)</f>
        <v>99.349230789004622</v>
      </c>
      <c r="G63" s="120">
        <f>VLOOKUP(CONCATENATE($F$52,"_Qu_",hi!$C$76),kt_dat_gg!$A$2:$CD$4218,Kt!$B63,0)</f>
        <v>102.57459602826339</v>
      </c>
      <c r="H63" s="187">
        <f>VLOOKUP(CONCATENATE($G$52,"_Qu_",hi!$C$76),kt_dat!$A$2:$DF$4218,Kt!$B63,0)</f>
        <v>102.97888966056503</v>
      </c>
      <c r="I63" s="120">
        <f>VLOOKUP(CONCATENATE($H$52,"_Qu_",hi!$C$76),kt_dat_gg!$A$2:$CD$4218,Kt!$B63,0)</f>
        <v>104.07085954846286</v>
      </c>
      <c r="J63" s="187">
        <f>VLOOKUP(CONCATENATE($I$52,"_Qu_",hi!$C$76),kt_dat!$A$2:$DF$4218,Kt!$B63,0)</f>
        <v>104.40691569430571</v>
      </c>
      <c r="K63" s="120">
        <f>VLOOKUP(CONCATENATE($J$52,"_Qu_",hi!$C$76),kt_dat_gg!$A$2:$CD$4218,Kt!$B63,0)</f>
        <v>103.00684066690974</v>
      </c>
      <c r="L63" s="187">
        <f>VLOOKUP(CONCATENATE($K$52,"_Qu_",hi!$C$76),kt_dat!$A$2:$DF$4218,Kt!$B63,0)</f>
        <v>103.3583684478516</v>
      </c>
      <c r="M63" s="85">
        <f t="shared" si="2"/>
        <v>10</v>
      </c>
      <c r="N63" s="118">
        <f t="shared" si="0"/>
        <v>1990</v>
      </c>
      <c r="O63" s="120">
        <f>VLOOKUP(CONCATENATE($E$52,"_Ja_",hi!$C$76),kt_dat!$A$2:$BZ$4218,$M63,0)</f>
        <v>130.00719575177578</v>
      </c>
      <c r="P63" s="120"/>
      <c r="Q63" s="120">
        <f>VLOOKUP(CONCATENATE($G$52,"_Ja_",hi!$C$76),kt_dat!$A$2:$BZ$4218,$M63,0)</f>
        <v>134.07375834406963</v>
      </c>
      <c r="R63" s="120"/>
      <c r="S63" s="120">
        <f>VLOOKUP(CONCATENATE($I$52,"_Ja_",hi!$C$76),kt_dat!$A$2:$BZ$4218,$M63,0)</f>
        <v>131.91607554400477</v>
      </c>
      <c r="T63" s="120"/>
      <c r="U63" s="120">
        <f>VLOOKUP(CONCATENATE($K$52,"_Ja_",hi!$C$76),kt_dat!$A$2:$BZ$4218,$M63,0)</f>
        <v>132.66201744306744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1"/>
        <v>11</v>
      </c>
      <c r="C64" s="118" t="s">
        <v>22</v>
      </c>
      <c r="D64" s="120"/>
      <c r="E64" s="115">
        <f>VLOOKUP(CONCATENATE($D$52,"_Qu_",hi!$C$76),kt_dat_gg!$A$2:$CD$4218,Kt!$B64,0)</f>
        <v>99.329746781714107</v>
      </c>
      <c r="F64" s="187">
        <f>VLOOKUP(CONCATENATE($E$52,"_Qu_",hi!$C$76),kt_dat!$A$2:$DF$4218,Kt!$B64,0)</f>
        <v>99.779802351018503</v>
      </c>
      <c r="G64" s="120">
        <f>VLOOKUP(CONCATENATE($F$52,"_Qu_",hi!$C$76),kt_dat_gg!$A$2:$CD$4218,Kt!$B64,0)</f>
        <v>103.05624926793051</v>
      </c>
      <c r="H64" s="187">
        <f>VLOOKUP(CONCATENATE($G$52,"_Qu_",hi!$C$76),kt_dat!$A$2:$DF$4218,Kt!$B64,0)</f>
        <v>103.23744395768924</v>
      </c>
      <c r="I64" s="120">
        <f>VLOOKUP(CONCATENATE($H$52,"_Qu_",hi!$C$76),kt_dat_gg!$A$2:$CD$4218,Kt!$B64,0)</f>
        <v>105.19391328029748</v>
      </c>
      <c r="J64" s="187">
        <f>VLOOKUP(CONCATENATE($I$52,"_Qu_",hi!$C$76),kt_dat!$A$2:$DF$4218,Kt!$B64,0)</f>
        <v>105.39118972598634</v>
      </c>
      <c r="K64" s="120">
        <f>VLOOKUP(CONCATENATE($J$52,"_Qu_",hi!$C$76),kt_dat_gg!$A$2:$CD$4218,Kt!$B64,0)</f>
        <v>103.7707060790032</v>
      </c>
      <c r="L64" s="187">
        <f>VLOOKUP(CONCATENATE($K$52,"_Qu_",hi!$C$76),kt_dat!$A$2:$DF$4218,Kt!$B64,0)</f>
        <v>103.98274098159655</v>
      </c>
      <c r="M64" s="85">
        <f t="shared" si="2"/>
        <v>11</v>
      </c>
      <c r="N64" s="118">
        <f t="shared" si="0"/>
        <v>1991</v>
      </c>
      <c r="O64" s="120">
        <f>VLOOKUP(CONCATENATE($E$52,"_Ja_",hi!$C$76),kt_dat!$A$2:$BZ$4218,$M64,0)</f>
        <v>126.39397690081454</v>
      </c>
      <c r="P64" s="120"/>
      <c r="Q64" s="120">
        <f>VLOOKUP(CONCATENATE($G$52,"_Ja_",hi!$C$76),kt_dat!$A$2:$BZ$4218,$M64,0)</f>
        <v>133.75717043437152</v>
      </c>
      <c r="R64" s="120"/>
      <c r="S64" s="120">
        <f>VLOOKUP(CONCATENATE($I$52,"_Ja_",hi!$C$76),kt_dat!$A$2:$BZ$4218,$M64,0)</f>
        <v>116.01807047153892</v>
      </c>
      <c r="T64" s="120"/>
      <c r="U64" s="120">
        <f>VLOOKUP(CONCATENATE($K$52,"_Ja_",hi!$C$76),kt_dat!$A$2:$BZ$4218,$M64,0)</f>
        <v>124.56871298487431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1"/>
        <v>12</v>
      </c>
      <c r="C65" s="118" t="s">
        <v>23</v>
      </c>
      <c r="D65" s="120"/>
      <c r="E65" s="115">
        <f>VLOOKUP(CONCATENATE($D$52,"_Qu_",hi!$C$76),kt_dat_gg!$A$2:$CD$4218,Kt!$B65,0)</f>
        <v>99.505661631143653</v>
      </c>
      <c r="F65" s="187">
        <f>VLOOKUP(CONCATENATE($E$52,"_Qu_",hi!$C$76),kt_dat!$A$2:$DF$4218,Kt!$B65,0)</f>
        <v>98.860207205119224</v>
      </c>
      <c r="G65" s="120">
        <f>VLOOKUP(CONCATENATE($F$52,"_Qu_",hi!$C$76),kt_dat_gg!$A$2:$CD$4218,Kt!$B65,0)</f>
        <v>103.45332416018944</v>
      </c>
      <c r="H65" s="187">
        <f>VLOOKUP(CONCATENATE($G$52,"_Qu_",hi!$C$76),kt_dat!$A$2:$DF$4218,Kt!$B65,0)</f>
        <v>102.95241418553725</v>
      </c>
      <c r="I65" s="120">
        <f>VLOOKUP(CONCATENATE($H$52,"_Qu_",hi!$C$76),kt_dat_gg!$A$2:$CD$4218,Kt!$B65,0)</f>
        <v>105.95169483968353</v>
      </c>
      <c r="J65" s="187">
        <f>VLOOKUP(CONCATENATE($I$52,"_Qu_",hi!$C$76),kt_dat!$A$2:$DF$4218,Kt!$B65,0)</f>
        <v>105.78363442060039</v>
      </c>
      <c r="K65" s="120">
        <f>VLOOKUP(CONCATENATE($J$52,"_Qu_",hi!$C$76),kt_dat_gg!$A$2:$CD$4218,Kt!$B65,0)</f>
        <v>104.32330202376005</v>
      </c>
      <c r="L65" s="187">
        <f>VLOOKUP(CONCATENATE($K$52,"_Qu_",hi!$C$76),kt_dat!$A$2:$DF$4218,Kt!$B65,0)</f>
        <v>103.97100880756145</v>
      </c>
      <c r="M65" s="85">
        <f t="shared" si="2"/>
        <v>12</v>
      </c>
      <c r="N65" s="118">
        <f t="shared" si="0"/>
        <v>1992</v>
      </c>
      <c r="O65" s="120">
        <f>VLOOKUP(CONCATENATE($E$52,"_Ja_",hi!$C$76),kt_dat!$A$2:$BZ$4218,$M65,0)</f>
        <v>134.30807629302362</v>
      </c>
      <c r="P65" s="120"/>
      <c r="Q65" s="120">
        <f>VLOOKUP(CONCATENATE($G$52,"_Ja_",hi!$C$76),kt_dat!$A$2:$BZ$4218,$M65,0)</f>
        <v>143.68306353095633</v>
      </c>
      <c r="R65" s="120"/>
      <c r="S65" s="120">
        <f>VLOOKUP(CONCATENATE($I$52,"_Ja_",hi!$C$76),kt_dat!$A$2:$BZ$4218,$M65,0)</f>
        <v>136.73027246284883</v>
      </c>
      <c r="T65" s="120"/>
      <c r="U65" s="120">
        <f>VLOOKUP(CONCATENATE($K$52,"_Ja_",hi!$C$76),kt_dat!$A$2:$BZ$4218,$M65,0)</f>
        <v>139.47980939597383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1"/>
        <v>13</v>
      </c>
      <c r="C66" s="118" t="s">
        <v>24</v>
      </c>
      <c r="D66" s="120"/>
      <c r="E66" s="115">
        <f>VLOOKUP(CONCATENATE($D$52,"_Qu_",hi!$C$76),kt_dat_gg!$A$2:$CD$4218,Kt!$B66,0)</f>
        <v>99.299738147592436</v>
      </c>
      <c r="F66" s="187">
        <f>VLOOKUP(CONCATENATE($E$52,"_Qu_",hi!$C$76),kt_dat!$A$2:$DF$4218,Kt!$B66,0)</f>
        <v>99.876975337293231</v>
      </c>
      <c r="G66" s="120">
        <f>VLOOKUP(CONCATENATE($F$52,"_Qu_",hi!$C$76),kt_dat_gg!$A$2:$CD$4218,Kt!$B66,0)</f>
        <v>103.60420409950093</v>
      </c>
      <c r="H66" s="187">
        <f>VLOOKUP(CONCATENATE($G$52,"_Qu_",hi!$C$76),kt_dat!$A$2:$DF$4218,Kt!$B66,0)</f>
        <v>104.1701143373418</v>
      </c>
      <c r="I66" s="120">
        <f>VLOOKUP(CONCATENATE($H$52,"_Qu_",hi!$C$76),kt_dat_gg!$A$2:$CD$4218,Kt!$B66,0)</f>
        <v>106.35379759465955</v>
      </c>
      <c r="J66" s="187">
        <f>VLOOKUP(CONCATENATE($I$52,"_Qu_",hi!$C$76),kt_dat!$A$2:$DF$4218,Kt!$B66,0)</f>
        <v>106.68026037246389</v>
      </c>
      <c r="K66" s="120">
        <f>VLOOKUP(CONCATENATE($J$52,"_Qu_",hi!$C$76),kt_dat_gg!$A$2:$CD$4218,Kt!$B66,0)</f>
        <v>104.5651062461758</v>
      </c>
      <c r="L66" s="187">
        <f>VLOOKUP(CONCATENATE($K$52,"_Qu_",hi!$C$76),kt_dat!$A$2:$DF$4218,Kt!$B66,0)</f>
        <v>105.01615628212215</v>
      </c>
      <c r="M66" s="85">
        <f t="shared" si="2"/>
        <v>13</v>
      </c>
      <c r="N66" s="118">
        <f t="shared" si="0"/>
        <v>1993</v>
      </c>
      <c r="O66" s="120">
        <f>VLOOKUP(CONCATENATE($E$52,"_Ja_",hi!$C$76),kt_dat!$A$2:$BZ$4218,$M66,0)</f>
        <v>129.50970572937825</v>
      </c>
      <c r="P66" s="120"/>
      <c r="Q66" s="120">
        <f>VLOOKUP(CONCATENATE($G$52,"_Ja_",hi!$C$76),kt_dat!$A$2:$BZ$4218,$M66,0)</f>
        <v>137.13659072491734</v>
      </c>
      <c r="R66" s="120"/>
      <c r="S66" s="120">
        <f>VLOOKUP(CONCATENATE($I$52,"_Ja_",hi!$C$76),kt_dat!$A$2:$BZ$4218,$M66,0)</f>
        <v>135.53578346820697</v>
      </c>
      <c r="T66" s="120"/>
      <c r="U66" s="120">
        <f>VLOOKUP(CONCATENATE($K$52,"_Ja_",hi!$C$76),kt_dat!$A$2:$BZ$4218,$M66,0)</f>
        <v>135.66163488582743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1"/>
        <v>14</v>
      </c>
      <c r="C67" s="118" t="s">
        <v>25</v>
      </c>
      <c r="D67" s="120"/>
      <c r="E67" s="115">
        <f>VLOOKUP(CONCATENATE($D$52,"_Qu_",hi!$C$76),kt_dat_gg!$A$2:$CD$4218,Kt!$B67,0)</f>
        <v>99.509840711098789</v>
      </c>
      <c r="F67" s="187">
        <f>VLOOKUP(CONCATENATE($E$52,"_Qu_",hi!$C$76),kt_dat!$A$2:$DF$4218,Kt!$B67,0)</f>
        <v>99.162031900364852</v>
      </c>
      <c r="G67" s="120">
        <f>VLOOKUP(CONCATENATE($F$52,"_Qu_",hi!$C$76),kt_dat_gg!$A$2:$CD$4218,Kt!$B67,0)</f>
        <v>103.91430508108914</v>
      </c>
      <c r="H67" s="187">
        <f>VLOOKUP(CONCATENATE($G$52,"_Qu_",hi!$C$76),kt_dat!$A$2:$DF$4218,Kt!$B67,0)</f>
        <v>103.69008377562376</v>
      </c>
      <c r="I67" s="120">
        <f>VLOOKUP(CONCATENATE($H$52,"_Qu_",hi!$C$76),kt_dat_gg!$A$2:$CD$4218,Kt!$B67,0)</f>
        <v>106.76393259842764</v>
      </c>
      <c r="J67" s="187">
        <f>VLOOKUP(CONCATENATE($I$52,"_Qu_",hi!$C$76),kt_dat!$A$2:$DF$4218,Kt!$B67,0)</f>
        <v>106.59749799091433</v>
      </c>
      <c r="K67" s="120">
        <f>VLOOKUP(CONCATENATE($J$52,"_Qu_",hi!$C$76),kt_dat_gg!$A$2:$CD$4218,Kt!$B67,0)</f>
        <v>104.91502121814769</v>
      </c>
      <c r="L67" s="187">
        <f>VLOOKUP(CONCATENATE($K$52,"_Qu_",hi!$C$76),kt_dat!$A$2:$DF$4218,Kt!$B67,0)</f>
        <v>104.7081536488438</v>
      </c>
      <c r="M67" s="85">
        <f t="shared" si="2"/>
        <v>14</v>
      </c>
      <c r="N67" s="118">
        <f t="shared" si="0"/>
        <v>1994</v>
      </c>
      <c r="O67" s="120">
        <f>VLOOKUP(CONCATENATE($E$52,"_Ja_",hi!$C$76),kt_dat!$A$2:$BZ$4218,$M67,0)</f>
        <v>129.32166562144766</v>
      </c>
      <c r="P67" s="120"/>
      <c r="Q67" s="120">
        <f>VLOOKUP(CONCATENATE($G$52,"_Ja_",hi!$C$76),kt_dat!$A$2:$BZ$4218,$M67,0)</f>
        <v>134.11614247311508</v>
      </c>
      <c r="R67" s="120"/>
      <c r="S67" s="120">
        <f>VLOOKUP(CONCATENATE($I$52,"_Ja_",hi!$C$76),kt_dat!$A$2:$BZ$4218,$M67,0)</f>
        <v>131.73541966286862</v>
      </c>
      <c r="T67" s="120"/>
      <c r="U67" s="120">
        <f>VLOOKUP(CONCATENATE($K$52,"_Ja_",hi!$C$76),kt_dat!$A$2:$BZ$4218,$M67,0)</f>
        <v>132.52994374135133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1"/>
        <v>15</v>
      </c>
      <c r="C68" s="118" t="s">
        <v>26</v>
      </c>
      <c r="D68" s="120"/>
      <c r="E68" s="115">
        <f>VLOOKUP(CONCATENATE($D$52,"_Qu_",hi!$C$76),kt_dat_gg!$A$2:$CD$4218,Kt!$B68,0)</f>
        <v>99.771493841850045</v>
      </c>
      <c r="F68" s="187">
        <f>VLOOKUP(CONCATENATE($E$52,"_Qu_",hi!$C$76),kt_dat!$A$2:$DF$4218,Kt!$B68,0)</f>
        <v>99.490514895638299</v>
      </c>
      <c r="G68" s="120">
        <f>VLOOKUP(CONCATENATE($F$52,"_Qu_",hi!$C$76),kt_dat_gg!$A$2:$CD$4218,Kt!$B68,0)</f>
        <v>104.22777333727278</v>
      </c>
      <c r="H68" s="187">
        <f>VLOOKUP(CONCATENATE($G$52,"_Qu_",hi!$C$76),kt_dat!$A$2:$DF$4218,Kt!$B68,0)</f>
        <v>103.88271713030184</v>
      </c>
      <c r="I68" s="120">
        <f>VLOOKUP(CONCATENATE($H$52,"_Qu_",hi!$C$76),kt_dat_gg!$A$2:$CD$4218,Kt!$B68,0)</f>
        <v>107.19610239266261</v>
      </c>
      <c r="J68" s="187">
        <f>VLOOKUP(CONCATENATE($I$52,"_Qu_",hi!$C$76),kt_dat!$A$2:$DF$4218,Kt!$B68,0)</f>
        <v>107.01403943190473</v>
      </c>
      <c r="K68" s="120">
        <f>VLOOKUP(CONCATENATE($J$52,"_Qu_",hi!$C$76),kt_dat_gg!$A$2:$CD$4218,Kt!$B68,0)</f>
        <v>105.28146657592968</v>
      </c>
      <c r="L68" s="187">
        <f>VLOOKUP(CONCATENATE($K$52,"_Qu_",hi!$C$76),kt_dat!$A$2:$DF$4218,Kt!$B68,0)</f>
        <v>105.02075372347713</v>
      </c>
      <c r="M68" s="85">
        <f t="shared" si="2"/>
        <v>15</v>
      </c>
      <c r="N68" s="118">
        <f t="shared" si="0"/>
        <v>1995</v>
      </c>
      <c r="O68" s="120">
        <f>VLOOKUP(CONCATENATE($E$52,"_Ja_",hi!$C$76),kt_dat!$A$2:$BZ$4218,$M68,0)</f>
        <v>127.34606524182107</v>
      </c>
      <c r="P68" s="120"/>
      <c r="Q68" s="120">
        <f>VLOOKUP(CONCATENATE($G$52,"_Ja_",hi!$C$76),kt_dat!$A$2:$BZ$4218,$M68,0)</f>
        <v>132.51819754404923</v>
      </c>
      <c r="R68" s="120"/>
      <c r="S68" s="120">
        <f>VLOOKUP(CONCATENATE($I$52,"_Ja_",hi!$C$76),kt_dat!$A$2:$BZ$4218,$M68,0)</f>
        <v>123.56242354596931</v>
      </c>
      <c r="T68" s="120"/>
      <c r="U68" s="120">
        <f>VLOOKUP(CONCATENATE($K$52,"_Ja_",hi!$C$76),kt_dat!$A$2:$BZ$4218,$M68,0)</f>
        <v>127.74437714060554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1"/>
        <v>16</v>
      </c>
      <c r="C69" s="118" t="s">
        <v>27</v>
      </c>
      <c r="D69" s="120"/>
      <c r="E69" s="115">
        <f>VLOOKUP(CONCATENATE($D$52,"_Qu_",hi!$C$76),kt_dat_gg!$A$2:$CD$4218,Kt!$B69,0)</f>
        <v>100.89434145537905</v>
      </c>
      <c r="F69" s="187">
        <f>VLOOKUP(CONCATENATE($E$52,"_Qu_",hi!$C$76),kt_dat!$A$2:$DF$4218,Kt!$B69,0)</f>
        <v>100.66193472954701</v>
      </c>
      <c r="G69" s="120">
        <f>VLOOKUP(CONCATENATE($F$52,"_Qu_",hi!$C$76),kt_dat_gg!$A$2:$CD$4218,Kt!$B69,0)</f>
        <v>105.46019583496661</v>
      </c>
      <c r="H69" s="187">
        <f>VLOOKUP(CONCATENATE($G$52,"_Qu_",hi!$C$76),kt_dat!$A$2:$DF$4218,Kt!$B69,0)</f>
        <v>105.11051910589278</v>
      </c>
      <c r="I69" s="120">
        <f>VLOOKUP(CONCATENATE($H$52,"_Qu_",hi!$C$76),kt_dat_gg!$A$2:$CD$4218,Kt!$B69,0)</f>
        <v>108.80371848234957</v>
      </c>
      <c r="J69" s="187">
        <f>VLOOKUP(CONCATENATE($I$52,"_Qu_",hi!$C$76),kt_dat!$A$2:$DF$4218,Kt!$B69,0)</f>
        <v>107.97676975516875</v>
      </c>
      <c r="K69" s="120">
        <f>VLOOKUP(CONCATENATE($J$52,"_Qu_",hi!$C$76),kt_dat_gg!$A$2:$CD$4218,Kt!$B69,0)</f>
        <v>106.6859889966809</v>
      </c>
      <c r="L69" s="187">
        <f>VLOOKUP(CONCATENATE($K$52,"_Qu_",hi!$C$76),kt_dat!$A$2:$DF$4218,Kt!$B69,0)</f>
        <v>106.11549235546811</v>
      </c>
      <c r="M69" s="85">
        <f t="shared" si="2"/>
        <v>16</v>
      </c>
      <c r="N69" s="118">
        <f t="shared" si="0"/>
        <v>1996</v>
      </c>
      <c r="O69" s="120">
        <f>VLOOKUP(CONCATENATE($E$52,"_Ja_",hi!$C$76),kt_dat!$A$2:$BZ$4218,$M69,0)</f>
        <v>122.29651922175992</v>
      </c>
      <c r="P69" s="120"/>
      <c r="Q69" s="120">
        <f>VLOOKUP(CONCATENATE($G$52,"_Ja_",hi!$C$76),kt_dat!$A$2:$BZ$4218,$M69,0)</f>
        <v>129.10794105876474</v>
      </c>
      <c r="R69" s="120"/>
      <c r="S69" s="120">
        <f>VLOOKUP(CONCATENATE($I$52,"_Ja_",hi!$C$76),kt_dat!$A$2:$BZ$4218,$M69,0)</f>
        <v>117.94524262518561</v>
      </c>
      <c r="T69" s="120"/>
      <c r="U69" s="120">
        <f>VLOOKUP(CONCATENATE($K$52,"_Ja_",hi!$C$76),kt_dat!$A$2:$BZ$4218,$M69,0)</f>
        <v>123.12390225243924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1"/>
        <v>17</v>
      </c>
      <c r="C70" s="118" t="s">
        <v>28</v>
      </c>
      <c r="D70" s="120"/>
      <c r="E70" s="115">
        <f>VLOOKUP(CONCATENATE($D$52,"_Qu_",hi!$C$76),kt_dat_gg!$A$2:$CD$4218,Kt!$B70,0)</f>
        <v>102.16217349996583</v>
      </c>
      <c r="F70" s="187">
        <f>VLOOKUP(CONCATENATE($E$52,"_Qu_",hi!$C$76),kt_dat!$A$2:$DF$4218,Kt!$B70,0)</f>
        <v>102.53057474095183</v>
      </c>
      <c r="G70" s="120">
        <f>VLOOKUP(CONCATENATE($F$52,"_Qu_",hi!$C$76),kt_dat_gg!$A$2:$CD$4218,Kt!$B70,0)</f>
        <v>106.95437870615076</v>
      </c>
      <c r="H70" s="187">
        <f>VLOOKUP(CONCATENATE($G$52,"_Qu_",hi!$C$76),kt_dat!$A$2:$DF$4218,Kt!$B70,0)</f>
        <v>107.3873512687052</v>
      </c>
      <c r="I70" s="120">
        <f>VLOOKUP(CONCATENATE($H$52,"_Qu_",hi!$C$76),kt_dat_gg!$A$2:$CD$4218,Kt!$B70,0)</f>
        <v>110.75314028358174</v>
      </c>
      <c r="J70" s="187">
        <f>VLOOKUP(CONCATENATE($I$52,"_Qu_",hi!$C$76),kt_dat!$A$2:$DF$4218,Kt!$B70,0)</f>
        <v>111.42034625997526</v>
      </c>
      <c r="K70" s="120">
        <f>VLOOKUP(CONCATENATE($J$52,"_Qu_",hi!$C$76),kt_dat_gg!$A$2:$CD$4218,Kt!$B70,0)</f>
        <v>108.38097729508887</v>
      </c>
      <c r="L70" s="187">
        <f>VLOOKUP(CONCATENATE($K$52,"_Qu_",hi!$C$76),kt_dat!$A$2:$DF$4218,Kt!$B70,0)</f>
        <v>108.92172091109748</v>
      </c>
      <c r="M70" s="85">
        <f t="shared" si="2"/>
        <v>17</v>
      </c>
      <c r="N70" s="118">
        <f t="shared" si="0"/>
        <v>1997</v>
      </c>
      <c r="O70" s="120">
        <f>VLOOKUP(CONCATENATE($E$52,"_Ja_",hi!$C$76),kt_dat!$A$2:$BZ$4218,$M70,0)</f>
        <v>119.02314211361207</v>
      </c>
      <c r="P70" s="120"/>
      <c r="Q70" s="120">
        <f>VLOOKUP(CONCATENATE($G$52,"_Ja_",hi!$C$76),kt_dat!$A$2:$BZ$4218,$M70,0)</f>
        <v>130.02674646269833</v>
      </c>
      <c r="R70" s="120"/>
      <c r="S70" s="120">
        <f>VLOOKUP(CONCATENATE($I$52,"_Ja_",hi!$C$76),kt_dat!$A$2:$BZ$4218,$M70,0)</f>
        <v>118.48344796901422</v>
      </c>
      <c r="T70" s="120"/>
      <c r="U70" s="120">
        <f>VLOOKUP(CONCATENATE($K$52,"_Ja_",hi!$C$76),kt_dat!$A$2:$BZ$4218,$M70,0)</f>
        <v>123.47138775346687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1"/>
        <v>18</v>
      </c>
      <c r="C71" s="118" t="s">
        <v>29</v>
      </c>
      <c r="D71" s="120"/>
      <c r="E71" s="115">
        <f>VLOOKUP(CONCATENATE($D$52,"_Qu_",hi!$C$76),kt_dat_gg!$A$2:$CD$4218,Kt!$B71,0)</f>
        <v>103.46184747208027</v>
      </c>
      <c r="F71" s="187">
        <f>VLOOKUP(CONCATENATE($E$52,"_Qu_",hi!$C$76),kt_dat!$A$2:$DF$4218,Kt!$B71,0)</f>
        <v>103.29401102939862</v>
      </c>
      <c r="G71" s="120">
        <f>VLOOKUP(CONCATENATE($F$52,"_Qu_",hi!$C$76),kt_dat_gg!$A$2:$CD$4218,Kt!$B71,0)</f>
        <v>108.55378501109747</v>
      </c>
      <c r="H71" s="187">
        <f>VLOOKUP(CONCATENATE($G$52,"_Qu_",hi!$C$76),kt_dat!$A$2:$DF$4218,Kt!$B71,0)</f>
        <v>108.36526574385432</v>
      </c>
      <c r="I71" s="120">
        <f>VLOOKUP(CONCATENATE($H$52,"_Qu_",hi!$C$76),kt_dat_gg!$A$2:$CD$4218,Kt!$B71,0)</f>
        <v>112.48099426061482</v>
      </c>
      <c r="J71" s="187">
        <f>VLOOKUP(CONCATENATE($I$52,"_Qu_",hi!$C$76),kt_dat!$A$2:$DF$4218,Kt!$B71,0)</f>
        <v>112.86230483560125</v>
      </c>
      <c r="K71" s="120">
        <f>VLOOKUP(CONCATENATE($J$52,"_Qu_",hi!$C$76),kt_dat_gg!$A$2:$CD$4218,Kt!$B71,0)</f>
        <v>110.01681100586671</v>
      </c>
      <c r="L71" s="187">
        <f>VLOOKUP(CONCATENATE($K$52,"_Qu_",hi!$C$76),kt_dat!$A$2:$DF$4218,Kt!$B71,0)</f>
        <v>110.105718618701</v>
      </c>
      <c r="M71" s="85">
        <f t="shared" si="2"/>
        <v>18</v>
      </c>
      <c r="N71" s="118">
        <f t="shared" si="0"/>
        <v>1998</v>
      </c>
      <c r="O71" s="120">
        <f>VLOOKUP(CONCATENATE($E$52,"_Ja_",hi!$C$76),kt_dat!$A$2:$BZ$4218,$M71,0)</f>
        <v>113.53665462884331</v>
      </c>
      <c r="P71" s="120"/>
      <c r="Q71" s="120">
        <f>VLOOKUP(CONCATENATE($G$52,"_Ja_",hi!$C$76),kt_dat!$A$2:$BZ$4218,$M71,0)</f>
        <v>124.46370902348576</v>
      </c>
      <c r="R71" s="120"/>
      <c r="S71" s="120">
        <f>VLOOKUP(CONCATENATE($I$52,"_Ja_",hi!$C$76),kt_dat!$A$2:$BZ$4218,$M71,0)</f>
        <v>119.12279801165866</v>
      </c>
      <c r="T71" s="120"/>
      <c r="U71" s="120">
        <f>VLOOKUP(CONCATENATE($K$52,"_Ja_",hi!$C$76),kt_dat!$A$2:$BZ$4218,$M71,0)</f>
        <v>120.88935993426173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1"/>
        <v>19</v>
      </c>
      <c r="C72" s="118" t="s">
        <v>30</v>
      </c>
      <c r="D72" s="120"/>
      <c r="E72" s="115">
        <f>VLOOKUP(CONCATENATE($D$52,"_Qu_",hi!$C$76),kt_dat_gg!$A$2:$CD$4218,Kt!$B72,0)</f>
        <v>104.61551570632075</v>
      </c>
      <c r="F72" s="187">
        <f>VLOOKUP(CONCATENATE($E$52,"_Qu_",hi!$C$76),kt_dat!$A$2:$DF$4218,Kt!$B72,0)</f>
        <v>104.5609566458904</v>
      </c>
      <c r="G72" s="120">
        <f>VLOOKUP(CONCATENATE($F$52,"_Qu_",hi!$C$76),kt_dat_gg!$A$2:$CD$4218,Kt!$B72,0)</f>
        <v>109.95034457879224</v>
      </c>
      <c r="H72" s="187">
        <f>VLOOKUP(CONCATENATE($G$52,"_Qu_",hi!$C$76),kt_dat!$A$2:$DF$4218,Kt!$B72,0)</f>
        <v>109.90873802073287</v>
      </c>
      <c r="I72" s="120">
        <f>VLOOKUP(CONCATENATE($H$52,"_Qu_",hi!$C$76),kt_dat_gg!$A$2:$CD$4218,Kt!$B72,0)</f>
        <v>113.56139019002916</v>
      </c>
      <c r="J72" s="187">
        <f>VLOOKUP(CONCATENATE($I$52,"_Qu_",hi!$C$76),kt_dat!$A$2:$DF$4218,Kt!$B72,0)</f>
        <v>113.16033168626795</v>
      </c>
      <c r="K72" s="120">
        <f>VLOOKUP(CONCATENATE($J$52,"_Qu_",hi!$C$76),kt_dat_gg!$A$2:$CD$4218,Kt!$B72,0)</f>
        <v>111.23959442736844</v>
      </c>
      <c r="L72" s="187">
        <f>VLOOKUP(CONCATENATE($K$52,"_Qu_",hi!$C$76),kt_dat!$A$2:$DF$4218,Kt!$B72,0)</f>
        <v>111.02299348780168</v>
      </c>
      <c r="M72" s="85">
        <f t="shared" si="2"/>
        <v>19</v>
      </c>
      <c r="N72" s="118">
        <f t="shared" si="0"/>
        <v>1999</v>
      </c>
      <c r="O72" s="120">
        <f>VLOOKUP(CONCATENATE($E$52,"_Ja_",hi!$C$76),kt_dat!$A$2:$BZ$4218,$M72,0)</f>
        <v>108.96761302272608</v>
      </c>
      <c r="P72" s="120"/>
      <c r="Q72" s="120">
        <f>VLOOKUP(CONCATENATE($G$52,"_Ja_",hi!$C$76),kt_dat!$A$2:$BZ$4218,$M72,0)</f>
        <v>118.92078622401448</v>
      </c>
      <c r="R72" s="120"/>
      <c r="S72" s="120">
        <f>VLOOKUP(CONCATENATE($I$52,"_Ja_",hi!$C$76),kt_dat!$A$2:$BZ$4218,$M72,0)</f>
        <v>115.75435036859203</v>
      </c>
      <c r="T72" s="120"/>
      <c r="U72" s="120">
        <f>VLOOKUP(CONCATENATE($K$52,"_Ja_",hi!$C$76),kt_dat!$A$2:$BZ$4218,$M72,0)</f>
        <v>116.47937931188963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1"/>
        <v>20</v>
      </c>
      <c r="C73" s="118" t="s">
        <v>31</v>
      </c>
      <c r="D73" s="120"/>
      <c r="E73" s="115">
        <f>VLOOKUP(CONCATENATE($D$52,"_Qu_",hi!$C$76),kt_dat_gg!$A$2:$CD$4218,Kt!$B73,0)</f>
        <v>106.34997124325118</v>
      </c>
      <c r="F73" s="187">
        <f>VLOOKUP(CONCATENATE($E$52,"_Qu_",hi!$C$76),kt_dat!$A$2:$DF$4218,Kt!$B73,0)</f>
        <v>105.99157944367326</v>
      </c>
      <c r="G73" s="120">
        <f>VLOOKUP(CONCATENATE($F$52,"_Qu_",hi!$C$76),kt_dat_gg!$A$2:$CD$4218,Kt!$B73,0)</f>
        <v>111.85308771925696</v>
      </c>
      <c r="H73" s="187">
        <f>VLOOKUP(CONCATENATE($G$52,"_Qu_",hi!$C$76),kt_dat!$A$2:$DF$4218,Kt!$B73,0)</f>
        <v>111.57702997178957</v>
      </c>
      <c r="I73" s="120">
        <f>VLOOKUP(CONCATENATE($H$52,"_Qu_",hi!$C$76),kt_dat_gg!$A$2:$CD$4218,Kt!$B73,0)</f>
        <v>114.59828229743279</v>
      </c>
      <c r="J73" s="187">
        <f>VLOOKUP(CONCATENATE($I$52,"_Qu_",hi!$C$76),kt_dat!$A$2:$DF$4218,Kt!$B73,0)</f>
        <v>114.66153404821826</v>
      </c>
      <c r="K73" s="120">
        <f>VLOOKUP(CONCATENATE($J$52,"_Qu_",hi!$C$76),kt_dat_gg!$A$2:$CD$4218,Kt!$B73,0)</f>
        <v>112.70905128474423</v>
      </c>
      <c r="L73" s="187">
        <f>VLOOKUP(CONCATENATE($K$52,"_Qu_",hi!$C$76),kt_dat!$A$2:$DF$4218,Kt!$B73,0)</f>
        <v>112.59007117560265</v>
      </c>
      <c r="M73" s="85">
        <f t="shared" si="2"/>
        <v>20</v>
      </c>
      <c r="N73" s="118">
        <f t="shared" si="0"/>
        <v>2000</v>
      </c>
      <c r="O73" s="120">
        <f>VLOOKUP(CONCATENATE($E$52,"_Ja_",hi!$C$76),kt_dat!$A$2:$BZ$4218,$M73,0)</f>
        <v>109.29430077286359</v>
      </c>
      <c r="P73" s="120"/>
      <c r="Q73" s="120">
        <f>VLOOKUP(CONCATENATE($G$52,"_Ja_",hi!$C$76),kt_dat!$A$2:$BZ$4218,$M73,0)</f>
        <v>120.57944426248068</v>
      </c>
      <c r="R73" s="120"/>
      <c r="S73" s="120">
        <f>VLOOKUP(CONCATENATE($I$52,"_Ja_",hi!$C$76),kt_dat!$A$2:$BZ$4218,$M73,0)</f>
        <v>121.32860857943743</v>
      </c>
      <c r="T73" s="120"/>
      <c r="U73" s="120">
        <f>VLOOKUP(CONCATENATE($K$52,"_Ja_",hi!$C$76),kt_dat!$A$2:$BZ$4218,$M73,0)</f>
        <v>119.8919402186109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1"/>
        <v>21</v>
      </c>
      <c r="C74" s="118" t="s">
        <v>32</v>
      </c>
      <c r="D74" s="120"/>
      <c r="E74" s="115">
        <f>VLOOKUP(CONCATENATE($D$52,"_Qu_",hi!$C$76),kt_dat_gg!$A$2:$CD$4218,Kt!$B74,0)</f>
        <v>107.41083761751302</v>
      </c>
      <c r="F74" s="187">
        <f>VLOOKUP(CONCATENATE($E$52,"_Qu_",hi!$C$76),kt_dat!$A$2:$DF$4218,Kt!$B74,0)</f>
        <v>108.49737764018987</v>
      </c>
      <c r="G74" s="120">
        <f>VLOOKUP(CONCATENATE($F$52,"_Qu_",hi!$C$76),kt_dat_gg!$A$2:$CD$4218,Kt!$B74,0)</f>
        <v>113.00577202189153</v>
      </c>
      <c r="H74" s="187">
        <f>VLOOKUP(CONCATENATE($G$52,"_Qu_",hi!$C$76),kt_dat!$A$2:$DF$4218,Kt!$B74,0)</f>
        <v>114.07349516524847</v>
      </c>
      <c r="I74" s="120">
        <f>VLOOKUP(CONCATENATE($H$52,"_Qu_",hi!$C$76),kt_dat_gg!$A$2:$CD$4218,Kt!$B74,0)</f>
        <v>115.27633120466454</v>
      </c>
      <c r="J74" s="187">
        <f>VLOOKUP(CONCATENATE($I$52,"_Qu_",hi!$C$76),kt_dat!$A$2:$DF$4218,Kt!$B74,0)</f>
        <v>115.97298115781219</v>
      </c>
      <c r="K74" s="120">
        <f>VLOOKUP(CONCATENATE($J$52,"_Qu_",hi!$C$76),kt_dat_gg!$A$2:$CD$4218,Kt!$B74,0)</f>
        <v>113.62425723622482</v>
      </c>
      <c r="L74" s="187">
        <f>VLOOKUP(CONCATENATE($K$52,"_Qu_",hi!$C$76),kt_dat!$A$2:$DF$4218,Kt!$B74,0)</f>
        <v>114.51408919082834</v>
      </c>
      <c r="M74" s="85">
        <f t="shared" si="2"/>
        <v>21</v>
      </c>
      <c r="N74" s="118">
        <f t="shared" si="0"/>
        <v>2001</v>
      </c>
      <c r="O74" s="120">
        <f>VLOOKUP(CONCATENATE($E$52,"_Ja_",hi!$C$76),kt_dat!$A$2:$BZ$4218,$M74,0)</f>
        <v>108.49153712450061</v>
      </c>
      <c r="P74" s="120"/>
      <c r="Q74" s="120">
        <f>VLOOKUP(CONCATENATE($G$52,"_Ja_",hi!$C$76),kt_dat!$A$2:$BZ$4218,$M74,0)</f>
        <v>122.31959462643063</v>
      </c>
      <c r="R74" s="120"/>
      <c r="S74" s="120">
        <f>VLOOKUP(CONCATENATE($I$52,"_Ja_",hi!$C$76),kt_dat!$A$2:$BZ$4218,$M74,0)</f>
        <v>124.81680477553452</v>
      </c>
      <c r="T74" s="120"/>
      <c r="U74" s="120">
        <f>VLOOKUP(CONCATENATE($K$52,"_Ja_",hi!$C$76),kt_dat!$A$2:$BZ$4218,$M74,0)</f>
        <v>122.2343817906781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1"/>
        <v>22</v>
      </c>
      <c r="C75" s="118" t="s">
        <v>33</v>
      </c>
      <c r="D75" s="120"/>
      <c r="E75" s="115">
        <f>VLOOKUP(CONCATENATE($D$52,"_Qu_",hi!$C$76),kt_dat_gg!$A$2:$CD$4218,Kt!$B75,0)</f>
        <v>108.12046144581801</v>
      </c>
      <c r="F75" s="187">
        <f>VLOOKUP(CONCATENATE($E$52,"_Qu_",hi!$C$76),kt_dat!$A$2:$DF$4218,Kt!$B75,0)</f>
        <v>107.74355576867596</v>
      </c>
      <c r="G75" s="120">
        <f>VLOOKUP(CONCATENATE($F$52,"_Qu_",hi!$C$76),kt_dat_gg!$A$2:$CD$4218,Kt!$B75,0)</f>
        <v>113.73289076005868</v>
      </c>
      <c r="H75" s="187">
        <f>VLOOKUP(CONCATENATE($G$52,"_Qu_",hi!$C$76),kt_dat!$A$2:$DF$4218,Kt!$B75,0)</f>
        <v>113.36679092863655</v>
      </c>
      <c r="I75" s="120">
        <f>VLOOKUP(CONCATENATE($H$52,"_Qu_",hi!$C$76),kt_dat_gg!$A$2:$CD$4218,Kt!$B75,0)</f>
        <v>116.34721970668649</v>
      </c>
      <c r="J75" s="187">
        <f>VLOOKUP(CONCATENATE($I$52,"_Qu_",hi!$C$76),kt_dat!$A$2:$DF$4218,Kt!$B75,0)</f>
        <v>115.19447840796322</v>
      </c>
      <c r="K75" s="120">
        <f>VLOOKUP(CONCATENATE($J$52,"_Qu_",hi!$C$76),kt_dat_gg!$A$2:$CD$4218,Kt!$B75,0)</f>
        <v>114.51617262939652</v>
      </c>
      <c r="L75" s="187">
        <f>VLOOKUP(CONCATENATE($K$52,"_Qu_",hi!$C$76),kt_dat!$A$2:$DF$4218,Kt!$B75,0)</f>
        <v>113.76861134224347</v>
      </c>
      <c r="M75" s="85">
        <f t="shared" si="2"/>
        <v>22</v>
      </c>
      <c r="N75" s="118">
        <f t="shared" si="0"/>
        <v>2002</v>
      </c>
      <c r="O75" s="120">
        <f>VLOOKUP(CONCATENATE($E$52,"_Ja_",hi!$C$76),kt_dat!$A$2:$BZ$4218,$M75,0)</f>
        <v>109.25938943876447</v>
      </c>
      <c r="P75" s="120"/>
      <c r="Q75" s="120">
        <f>VLOOKUP(CONCATENATE($G$52,"_Ja_",hi!$C$76),kt_dat!$A$2:$BZ$4218,$M75,0)</f>
        <v>124.15947850482215</v>
      </c>
      <c r="R75" s="120"/>
      <c r="S75" s="120">
        <f>VLOOKUP(CONCATENATE($I$52,"_Ja_",hi!$C$76),kt_dat!$A$2:$BZ$4218,$M75,0)</f>
        <v>127.88420688156717</v>
      </c>
      <c r="T75" s="120"/>
      <c r="U75" s="120">
        <f>VLOOKUP(CONCATENATE($K$52,"_Ja_",hi!$C$76),kt_dat!$A$2:$BZ$4218,$M75,0)</f>
        <v>124.56340153820859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1"/>
        <v>23</v>
      </c>
      <c r="C76" s="118" t="s">
        <v>34</v>
      </c>
      <c r="D76" s="120"/>
      <c r="E76" s="115">
        <f>VLOOKUP(CONCATENATE($D$52,"_Qu_",hi!$C$76),kt_dat_gg!$A$2:$CD$4218,Kt!$B76,0)</f>
        <v>107.96538671637417</v>
      </c>
      <c r="F76" s="187">
        <f>VLOOKUP(CONCATENATE($E$52,"_Qu_",hi!$C$76),kt_dat!$A$2:$DF$4218,Kt!$B76,0)</f>
        <v>108.1204509285882</v>
      </c>
      <c r="G76" s="120">
        <f>VLOOKUP(CONCATENATE($F$52,"_Qu_",hi!$C$76),kt_dat_gg!$A$2:$CD$4218,Kt!$B76,0)</f>
        <v>113.71870597258942</v>
      </c>
      <c r="H76" s="187">
        <f>VLOOKUP(CONCATENATE($G$52,"_Qu_",hi!$C$76),kt_dat!$A$2:$DF$4218,Kt!$B76,0)</f>
        <v>113.75838618629099</v>
      </c>
      <c r="I76" s="120">
        <f>VLOOKUP(CONCATENATE($H$52,"_Qu_",hi!$C$76),kt_dat_gg!$A$2:$CD$4218,Kt!$B76,0)</f>
        <v>118.01021173248228</v>
      </c>
      <c r="J76" s="187">
        <f>VLOOKUP(CONCATENATE($I$52,"_Qu_",hi!$C$76),kt_dat!$A$2:$DF$4218,Kt!$B76,0)</f>
        <v>117.87419955428406</v>
      </c>
      <c r="K76" s="120">
        <f>VLOOKUP(CONCATENATE($J$52,"_Qu_",hi!$C$76),kt_dat_gg!$A$2:$CD$4218,Kt!$B76,0)</f>
        <v>115.3012309094488</v>
      </c>
      <c r="L76" s="187">
        <f>VLOOKUP(CONCATENATE($K$52,"_Qu_",hi!$C$76),kt_dat!$A$2:$DF$4218,Kt!$B76,0)</f>
        <v>115.26581735511776</v>
      </c>
      <c r="M76" s="85">
        <f t="shared" si="2"/>
        <v>23</v>
      </c>
      <c r="N76" s="118">
        <f t="shared" si="0"/>
        <v>2003</v>
      </c>
      <c r="O76" s="120">
        <f>VLOOKUP(CONCATENATE($E$52,"_Ja_",hi!$C$76),kt_dat!$A$2:$BZ$4218,$M76,0)</f>
        <v>113.96313555456435</v>
      </c>
      <c r="P76" s="120"/>
      <c r="Q76" s="120">
        <f>VLOOKUP(CONCATENATE($G$52,"_Ja_",hi!$C$76),kt_dat!$A$2:$BZ$4218,$M76,0)</f>
        <v>130.23112055987067</v>
      </c>
      <c r="R76" s="120"/>
      <c r="S76" s="120">
        <f>VLOOKUP(CONCATENATE($I$52,"_Ja_",hi!$C$76),kt_dat!$A$2:$BZ$4218,$M76,0)</f>
        <v>135.00180013929139</v>
      </c>
      <c r="T76" s="120"/>
      <c r="U76" s="120">
        <f>VLOOKUP(CONCATENATE($K$52,"_Ja_",hi!$C$76),kt_dat!$A$2:$BZ$4218,$M76,0)</f>
        <v>131.0096802219559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1"/>
        <v>24</v>
      </c>
      <c r="C77" s="118" t="s">
        <v>35</v>
      </c>
      <c r="D77" s="120"/>
      <c r="E77" s="115">
        <f>VLOOKUP(CONCATENATE($D$52,"_Qu_",hi!$C$76),kt_dat_gg!$A$2:$CD$4218,Kt!$B77,0)</f>
        <v>108.70655701945689</v>
      </c>
      <c r="F77" s="187">
        <f>VLOOKUP(CONCATENATE($E$52,"_Qu_",hi!$C$76),kt_dat!$A$2:$DF$4218,Kt!$B77,0)</f>
        <v>108.03215345185835</v>
      </c>
      <c r="G77" s="120">
        <f>VLOOKUP(CONCATENATE($F$52,"_Qu_",hi!$C$76),kt_dat_gg!$A$2:$CD$4218,Kt!$B77,0)</f>
        <v>114.5287862240415</v>
      </c>
      <c r="H77" s="187">
        <f>VLOOKUP(CONCATENATE($G$52,"_Qu_",hi!$C$76),kt_dat!$A$2:$DF$4218,Kt!$B77,0)</f>
        <v>114.0309408028407</v>
      </c>
      <c r="I77" s="120">
        <f>VLOOKUP(CONCATENATE($H$52,"_Qu_",hi!$C$76),kt_dat_gg!$A$2:$CD$4218,Kt!$B77,0)</f>
        <v>121.07015774115935</v>
      </c>
      <c r="J77" s="187">
        <f>VLOOKUP(CONCATENATE($I$52,"_Qu_",hi!$C$76),kt_dat!$A$2:$DF$4218,Kt!$B77,0)</f>
        <v>120.96195723519956</v>
      </c>
      <c r="K77" s="120">
        <f>VLOOKUP(CONCATENATE($J$52,"_Qu_",hi!$C$76),kt_dat_gg!$A$2:$CD$4218,Kt!$B77,0)</f>
        <v>117.19376404686533</v>
      </c>
      <c r="L77" s="187">
        <f>VLOOKUP(CONCATENATE($K$52,"_Qu_",hi!$C$76),kt_dat!$A$2:$DF$4218,Kt!$B77,0)</f>
        <v>116.86926403098514</v>
      </c>
      <c r="M77" s="85">
        <f t="shared" si="2"/>
        <v>24</v>
      </c>
      <c r="N77" s="118">
        <f t="shared" si="0"/>
        <v>2004</v>
      </c>
      <c r="O77" s="120">
        <f>VLOOKUP(CONCATENATE($E$52,"_Ja_",hi!$C$76),kt_dat!$A$2:$BZ$4218,$M77,0)</f>
        <v>118.34685618625262</v>
      </c>
      <c r="P77" s="120"/>
      <c r="Q77" s="120">
        <f>VLOOKUP(CONCATENATE($G$52,"_Ja_",hi!$C$76),kt_dat!$A$2:$BZ$4218,$M77,0)</f>
        <v>135.58979416491206</v>
      </c>
      <c r="R77" s="120"/>
      <c r="S77" s="120">
        <f>VLOOKUP(CONCATENATE($I$52,"_Ja_",hi!$C$76),kt_dat!$A$2:$BZ$4218,$M77,0)</f>
        <v>140.34660552570193</v>
      </c>
      <c r="T77" s="120"/>
      <c r="U77" s="120">
        <f>VLOOKUP(CONCATENATE($K$52,"_Ja_",hi!$C$76),kt_dat!$A$2:$BZ$4218,$M77,0)</f>
        <v>136.27127614016385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1"/>
        <v>25</v>
      </c>
      <c r="C78" s="118" t="s">
        <v>36</v>
      </c>
      <c r="D78" s="120"/>
      <c r="E78" s="115">
        <f>VLOOKUP(CONCATENATE($D$52,"_Qu_",hi!$C$76),kt_dat_gg!$A$2:$CD$4218,Kt!$B78,0)</f>
        <v>109.63494879236663</v>
      </c>
      <c r="F78" s="187">
        <f>VLOOKUP(CONCATENATE($E$52,"_Qu_",hi!$C$76),kt_dat!$A$2:$DF$4218,Kt!$B78,0)</f>
        <v>109.96706667792412</v>
      </c>
      <c r="G78" s="120">
        <f>VLOOKUP(CONCATENATE($F$52,"_Qu_",hi!$C$76),kt_dat_gg!$A$2:$CD$4218,Kt!$B78,0)</f>
        <v>115.45411280169679</v>
      </c>
      <c r="H78" s="187">
        <f>VLOOKUP(CONCATENATE($G$52,"_Qu_",hi!$C$76),kt_dat!$A$2:$DF$4218,Kt!$B78,0)</f>
        <v>115.7970316829928</v>
      </c>
      <c r="I78" s="120">
        <f>VLOOKUP(CONCATENATE($H$52,"_Qu_",hi!$C$76),kt_dat_gg!$A$2:$CD$4218,Kt!$B78,0)</f>
        <v>124.85482101414969</v>
      </c>
      <c r="J78" s="187">
        <f>VLOOKUP(CONCATENATE($I$52,"_Qu_",hi!$C$76),kt_dat!$A$2:$DF$4218,Kt!$B78,0)</f>
        <v>124.37431643399441</v>
      </c>
      <c r="K78" s="120">
        <f>VLOOKUP(CONCATENATE($J$52,"_Qu_",hi!$C$76),kt_dat_gg!$A$2:$CD$4218,Kt!$B78,0)</f>
        <v>119.50254605331547</v>
      </c>
      <c r="L78" s="187">
        <f>VLOOKUP(CONCATENATE($K$52,"_Qu_",hi!$C$76),kt_dat!$A$2:$DF$4218,Kt!$B78,0)</f>
        <v>119.44621075449304</v>
      </c>
      <c r="M78" s="85">
        <f t="shared" si="2"/>
        <v>25</v>
      </c>
      <c r="N78" s="118">
        <f t="shared" si="0"/>
        <v>2005</v>
      </c>
      <c r="O78" s="120">
        <f>VLOOKUP(CONCATENATE($E$52,"_Ja_",hi!$C$76),kt_dat!$A$2:$BZ$4218,$M78,0)</f>
        <v>122.03711650941106</v>
      </c>
      <c r="P78" s="120"/>
      <c r="Q78" s="120">
        <f>VLOOKUP(CONCATENATE($G$52,"_Ja_",hi!$C$76),kt_dat!$A$2:$BZ$4218,$M78,0)</f>
        <v>139.50840773116627</v>
      </c>
      <c r="R78" s="120"/>
      <c r="S78" s="120">
        <f>VLOOKUP(CONCATENATE($I$52,"_Ja_",hi!$C$76),kt_dat!$A$2:$BZ$4218,$M78,0)</f>
        <v>156.20097337896789</v>
      </c>
      <c r="T78" s="120"/>
      <c r="U78" s="120">
        <f>VLOOKUP(CONCATENATE($K$52,"_Ja_",hi!$C$76),kt_dat!$A$2:$BZ$4218,$M78,0)</f>
        <v>145.89164347763449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1"/>
        <v>26</v>
      </c>
      <c r="C79" s="118" t="s">
        <v>37</v>
      </c>
      <c r="D79" s="120"/>
      <c r="E79" s="115">
        <f>VLOOKUP(CONCATENATE($D$52,"_Qu_",hi!$C$76),kt_dat_gg!$A$2:$CD$4218,Kt!$B79,0)</f>
        <v>111.14603977181658</v>
      </c>
      <c r="F79" s="187">
        <f>VLOOKUP(CONCATENATE($E$52,"_Qu_",hi!$C$76),kt_dat!$A$2:$DF$4218,Kt!$B79,0)</f>
        <v>110.90562624731739</v>
      </c>
      <c r="G79" s="120">
        <f>VLOOKUP(CONCATENATE($F$52,"_Qu_",hi!$C$76),kt_dat_gg!$A$2:$CD$4218,Kt!$B79,0)</f>
        <v>116.75206989432239</v>
      </c>
      <c r="H79" s="187">
        <f>VLOOKUP(CONCATENATE($G$52,"_Qu_",hi!$C$76),kt_dat!$A$2:$DF$4218,Kt!$B79,0)</f>
        <v>116.5343659192569</v>
      </c>
      <c r="I79" s="120">
        <f>VLOOKUP(CONCATENATE($H$52,"_Qu_",hi!$C$76),kt_dat_gg!$A$2:$CD$4218,Kt!$B79,0)</f>
        <v>129.16216828375153</v>
      </c>
      <c r="J79" s="187">
        <f>VLOOKUP(CONCATENATE($I$52,"_Qu_",hi!$C$76),kt_dat!$A$2:$DF$4218,Kt!$B79,0)</f>
        <v>129.22818937325508</v>
      </c>
      <c r="K79" s="120">
        <f>VLOOKUP(CONCATENATE($J$52,"_Qu_",hi!$C$76),kt_dat_gg!$A$2:$CD$4218,Kt!$B79,0)</f>
        <v>122.27456434403602</v>
      </c>
      <c r="L79" s="187">
        <f>VLOOKUP(CONCATENATE($K$52,"_Qu_",hi!$C$76),kt_dat!$A$2:$DF$4218,Kt!$B79,0)</f>
        <v>122.19216337446821</v>
      </c>
      <c r="M79" s="85">
        <f t="shared" si="2"/>
        <v>26</v>
      </c>
      <c r="N79" s="118">
        <f t="shared" si="0"/>
        <v>2006</v>
      </c>
      <c r="O79" s="120">
        <f>VLOOKUP(CONCATENATE($E$52,"_Ja_",hi!$C$76),kt_dat!$A$2:$BZ$4218,$M79,0)</f>
        <v>126.50607122949395</v>
      </c>
      <c r="P79" s="120"/>
      <c r="Q79" s="120">
        <f>VLOOKUP(CONCATENATE($G$52,"_Ja_",hi!$C$76),kt_dat!$A$2:$BZ$4218,$M79,0)</f>
        <v>146.1267391370915</v>
      </c>
      <c r="R79" s="120"/>
      <c r="S79" s="120">
        <f>VLOOKUP(CONCATENATE($I$52,"_Ja_",hi!$C$76),kt_dat!$A$2:$BZ$4218,$M79,0)</f>
        <v>169.57012013741979</v>
      </c>
      <c r="T79" s="120"/>
      <c r="U79" s="120">
        <f>VLOOKUP(CONCATENATE($K$52,"_Ja_",hi!$C$76),kt_dat!$A$2:$BZ$4218,$M79,0)</f>
        <v>155.54748606359229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1"/>
        <v>27</v>
      </c>
      <c r="C80" s="118" t="s">
        <v>38</v>
      </c>
      <c r="D80" s="120"/>
      <c r="E80" s="115">
        <f>VLOOKUP(CONCATENATE($D$52,"_Qu_",hi!$C$76),kt_dat_gg!$A$2:$CD$4218,Kt!$B80,0)</f>
        <v>111.96975062632964</v>
      </c>
      <c r="F80" s="187">
        <f>VLOOKUP(CONCATENATE($E$52,"_Qu_",hi!$C$76),kt_dat!$A$2:$DF$4218,Kt!$B80,0)</f>
        <v>112.56542639020823</v>
      </c>
      <c r="G80" s="120">
        <f>VLOOKUP(CONCATENATE($F$52,"_Qu_",hi!$C$76),kt_dat_gg!$A$2:$CD$4218,Kt!$B80,0)</f>
        <v>117.52964908341012</v>
      </c>
      <c r="H80" s="187">
        <f>VLOOKUP(CONCATENATE($G$52,"_Qu_",hi!$C$76),kt_dat!$A$2:$DF$4218,Kt!$B80,0)</f>
        <v>117.92481208071746</v>
      </c>
      <c r="I80" s="120">
        <f>VLOOKUP(CONCATENATE($H$52,"_Qu_",hi!$C$76),kt_dat_gg!$A$2:$CD$4218,Kt!$B80,0)</f>
        <v>132.90787958052385</v>
      </c>
      <c r="J80" s="187">
        <f>VLOOKUP(CONCATENATE($I$52,"_Qu_",hi!$C$76),kt_dat!$A$2:$DF$4218,Kt!$B80,0)</f>
        <v>133.88399904400512</v>
      </c>
      <c r="K80" s="120">
        <f>VLOOKUP(CONCATENATE($J$52,"_Qu_",hi!$C$76),kt_dat_gg!$A$2:$CD$4218,Kt!$B80,0)</f>
        <v>124.49192219727452</v>
      </c>
      <c r="L80" s="187">
        <f>VLOOKUP(CONCATENATE($K$52,"_Qu_",hi!$C$76),kt_dat!$A$2:$DF$4218,Kt!$B80,0)</f>
        <v>125.18531890314684</v>
      </c>
      <c r="M80" s="85">
        <f t="shared" si="2"/>
        <v>27</v>
      </c>
      <c r="N80" s="118">
        <f t="shared" si="0"/>
        <v>2007</v>
      </c>
      <c r="O80" s="120">
        <f>VLOOKUP(CONCATENATE($E$52,"_Ja_",hi!$C$76),kt_dat!$A$2:$BZ$4218,$M80,0)</f>
        <v>134.54034025443391</v>
      </c>
      <c r="P80" s="120"/>
      <c r="Q80" s="120">
        <f>VLOOKUP(CONCATENATE($G$52,"_Ja_",hi!$C$76),kt_dat!$A$2:$BZ$4218,$M80,0)</f>
        <v>153.9902385538125</v>
      </c>
      <c r="R80" s="120"/>
      <c r="S80" s="120">
        <f>VLOOKUP(CONCATENATE($I$52,"_Ja_",hi!$C$76),kt_dat!$A$2:$BZ$4218,$M80,0)</f>
        <v>179.30904685246324</v>
      </c>
      <c r="T80" s="120"/>
      <c r="U80" s="120">
        <f>VLOOKUP(CONCATENATE($K$52,"_Ja_",hi!$C$76),kt_dat!$A$2:$BZ$4218,$M80,0)</f>
        <v>164.3260510699958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1"/>
        <v>28</v>
      </c>
      <c r="C81" s="118" t="s">
        <v>39</v>
      </c>
      <c r="D81" s="120"/>
      <c r="E81" s="115">
        <f>VLOOKUP(CONCATENATE($D$52,"_Qu_",hi!$C$76),kt_dat_gg!$A$2:$CD$4218,Kt!$B81,0)</f>
        <v>112.39477291493434</v>
      </c>
      <c r="F81" s="187">
        <f>VLOOKUP(CONCATENATE($E$52,"_Qu_",hi!$C$76),kt_dat!$A$2:$DF$4218,Kt!$B81,0)</f>
        <v>112.43819924146332</v>
      </c>
      <c r="G81" s="120">
        <f>VLOOKUP(CONCATENATE($F$52,"_Qu_",hi!$C$76),kt_dat_gg!$A$2:$CD$4218,Kt!$B81,0)</f>
        <v>118.27653905039985</v>
      </c>
      <c r="H81" s="187">
        <f>VLOOKUP(CONCATENATE($G$52,"_Qu_",hi!$C$76),kt_dat!$A$2:$DF$4218,Kt!$B81,0)</f>
        <v>118.12976925025598</v>
      </c>
      <c r="I81" s="120">
        <f>VLOOKUP(CONCATENATE($H$52,"_Qu_",hi!$C$76),kt_dat_gg!$A$2:$CD$4218,Kt!$B81,0)</f>
        <v>135.36531842615216</v>
      </c>
      <c r="J81" s="187">
        <f>VLOOKUP(CONCATENATE($I$52,"_Qu_",hi!$C$76),kt_dat!$A$2:$DF$4218,Kt!$B81,0)</f>
        <v>135.61145032431133</v>
      </c>
      <c r="K81" s="120">
        <f>VLOOKUP(CONCATENATE($J$52,"_Qu_",hi!$C$76),kt_dat_gg!$A$2:$CD$4218,Kt!$B81,0)</f>
        <v>126.03867601505243</v>
      </c>
      <c r="L81" s="187">
        <f>VLOOKUP(CONCATENATE($K$52,"_Qu_",hi!$C$76),kt_dat!$A$2:$DF$4218,Kt!$B81,0)</f>
        <v>126.09828431420851</v>
      </c>
      <c r="M81" s="85">
        <f t="shared" si="2"/>
        <v>28</v>
      </c>
      <c r="N81" s="118">
        <f t="shared" si="0"/>
        <v>2008</v>
      </c>
      <c r="O81" s="120">
        <f>VLOOKUP(CONCATENATE($E$52,"_Ja_",hi!$C$76),kt_dat!$A$2:$BZ$4218,$M81,0)</f>
        <v>147.38464265481446</v>
      </c>
      <c r="P81" s="120"/>
      <c r="Q81" s="120">
        <f>VLOOKUP(CONCATENATE($G$52,"_Ja_",hi!$C$76),kt_dat!$A$2:$BZ$4218,$M81,0)</f>
        <v>163.12022304622431</v>
      </c>
      <c r="R81" s="120"/>
      <c r="S81" s="120">
        <f>VLOOKUP(CONCATENATE($I$52,"_Ja_",hi!$C$76),kt_dat!$A$2:$BZ$4218,$M81,0)</f>
        <v>191.91832153847292</v>
      </c>
      <c r="T81" s="120"/>
      <c r="U81" s="120">
        <f>VLOOKUP(CONCATENATE($K$52,"_Ja_",hi!$C$76),kt_dat!$A$2:$BZ$4218,$M81,0)</f>
        <v>175.46878722095198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1"/>
        <v>29</v>
      </c>
      <c r="C82" s="118" t="s">
        <v>40</v>
      </c>
      <c r="D82" s="120"/>
      <c r="E82" s="115">
        <f>VLOOKUP(CONCATENATE($D$52,"_Qu_",hi!$C$76),kt_dat_gg!$A$2:$CD$4218,Kt!$B82,0)</f>
        <v>113.40559540429388</v>
      </c>
      <c r="F82" s="187">
        <f>VLOOKUP(CONCATENATE($E$52,"_Qu_",hi!$C$76),kt_dat!$A$2:$DF$4218,Kt!$B82,0)</f>
        <v>112.18069311313145</v>
      </c>
      <c r="G82" s="120">
        <f>VLOOKUP(CONCATENATE($F$52,"_Qu_",hi!$C$76),kt_dat_gg!$A$2:$CD$4218,Kt!$B82,0)</f>
        <v>119.94458734610014</v>
      </c>
      <c r="H82" s="187">
        <f>VLOOKUP(CONCATENATE($G$52,"_Qu_",hi!$C$76),kt_dat!$A$2:$DF$4218,Kt!$B82,0)</f>
        <v>118.77503582022611</v>
      </c>
      <c r="I82" s="120">
        <f>VLOOKUP(CONCATENATE($H$52,"_Qu_",hi!$C$76),kt_dat_gg!$A$2:$CD$4218,Kt!$B82,0)</f>
        <v>137.92372523316138</v>
      </c>
      <c r="J82" s="187">
        <f>VLOOKUP(CONCATENATE($I$52,"_Qu_",hi!$C$76),kt_dat!$A$2:$DF$4218,Kt!$B82,0)</f>
        <v>136.60050591014001</v>
      </c>
      <c r="K82" s="120">
        <f>VLOOKUP(CONCATENATE($J$52,"_Qu_",hi!$C$76),kt_dat_gg!$A$2:$CD$4218,Kt!$B82,0)</f>
        <v>128.08106007130598</v>
      </c>
      <c r="L82" s="187">
        <f>VLOOKUP(CONCATENATE($K$52,"_Qu_",hi!$C$76),kt_dat!$A$2:$DF$4218,Kt!$B82,0)</f>
        <v>126.83242482780197</v>
      </c>
      <c r="M82" s="85">
        <f t="shared" si="2"/>
        <v>29</v>
      </c>
      <c r="N82" s="118">
        <v>2009</v>
      </c>
      <c r="O82" s="120">
        <f>VLOOKUP(CONCATENATE($E$52,"_Ja_",hi!$C$76),kt_dat!$A$2:$BZ$4218,$M82,0)</f>
        <v>157.06098629601848</v>
      </c>
      <c r="P82" s="120"/>
      <c r="Q82" s="120">
        <f>VLOOKUP(CONCATENATE($G$52,"_Ja_",hi!$C$76),kt_dat!$A$2:$BZ$4218,$M82,0)</f>
        <v>172.55354837458063</v>
      </c>
      <c r="R82" s="120"/>
      <c r="S82" s="120">
        <f>VLOOKUP(CONCATENATE($I$52,"_Ja_",hi!$C$76),kt_dat!$A$2:$BZ$4218,$M82,0)</f>
        <v>203.06192054954252</v>
      </c>
      <c r="T82" s="120"/>
      <c r="U82" s="120">
        <f>VLOOKUP(CONCATENATE($K$52,"_Ja_",hi!$C$76),kt_dat!$A$2:$BZ$4218,$M82,0)</f>
        <v>185.74469174561997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1"/>
        <v>30</v>
      </c>
      <c r="C83" s="118" t="s">
        <v>41</v>
      </c>
      <c r="D83" s="120"/>
      <c r="E83" s="115">
        <f>VLOOKUP(CONCATENATE($D$52,"_Qu_",hi!$C$76),kt_dat_gg!$A$2:$CD$4218,Kt!$B83,0)</f>
        <v>114.57752505276714</v>
      </c>
      <c r="F83" s="187">
        <f>VLOOKUP(CONCATENATE($E$52,"_Qu_",hi!$C$76),kt_dat!$A$2:$DF$4218,Kt!$B83,0)</f>
        <v>115.59789385828687</v>
      </c>
      <c r="G83" s="120">
        <f>VLOOKUP(CONCATENATE($F$52,"_Qu_",hi!$C$76),kt_dat_gg!$A$2:$CD$4218,Kt!$B83,0)</f>
        <v>121.696099724723</v>
      </c>
      <c r="H83" s="187">
        <f>VLOOKUP(CONCATENATE($G$52,"_Qu_",hi!$C$76),kt_dat!$A$2:$DF$4218,Kt!$B83,0)</f>
        <v>122.92895696781831</v>
      </c>
      <c r="I83" s="120">
        <f>VLOOKUP(CONCATENATE($H$52,"_Qu_",hi!$C$76),kt_dat_gg!$A$2:$CD$4218,Kt!$B83,0)</f>
        <v>140.15004638786527</v>
      </c>
      <c r="J83" s="187">
        <f>VLOOKUP(CONCATENATE($I$52,"_Qu_",hi!$C$76),kt_dat!$A$2:$DF$4218,Kt!$B83,0)</f>
        <v>141.55921946503275</v>
      </c>
      <c r="K83" s="120">
        <f>VLOOKUP(CONCATENATE($J$52,"_Qu_",hi!$C$76),kt_dat_gg!$A$2:$CD$4218,Kt!$B83,0)</f>
        <v>130.01254731269222</v>
      </c>
      <c r="L83" s="187">
        <f>VLOOKUP(CONCATENATE($K$52,"_Qu_",hi!$C$76),kt_dat!$A$2:$DF$4218,Kt!$B83,0)</f>
        <v>131.31247107190751</v>
      </c>
      <c r="M83" s="85">
        <f t="shared" si="2"/>
        <v>30</v>
      </c>
      <c r="N83" s="118">
        <v>2010</v>
      </c>
      <c r="O83" s="120">
        <f>VLOOKUP(CONCATENATE($E$52,"_Ja_",hi!$C$76),kt_dat!$A$2:$BZ$4218,$M83,0)</f>
        <v>167.93907681272913</v>
      </c>
      <c r="P83" s="120"/>
      <c r="Q83" s="120">
        <f>VLOOKUP(CONCATENATE($G$52,"_Ja_",hi!$C$76),kt_dat!$A$2:$BZ$4218,$M83,0)</f>
        <v>192.97753576369774</v>
      </c>
      <c r="R83" s="120"/>
      <c r="S83" s="120">
        <f>VLOOKUP(CONCATENATE($I$52,"_Ja_",hi!$C$76),kt_dat!$A$2:$BZ$4218,$M83,0)</f>
        <v>218.20605043651545</v>
      </c>
      <c r="T83" s="120"/>
      <c r="U83" s="120">
        <f>VLOOKUP(CONCATENATE($K$52,"_Ja_",hi!$C$76),kt_dat!$A$2:$BZ$4218,$M83,0)</f>
        <v>202.75170805966036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1"/>
        <v>31</v>
      </c>
      <c r="C84" s="118" t="s">
        <v>42</v>
      </c>
      <c r="D84" s="120"/>
      <c r="E84" s="115">
        <f>VLOOKUP(CONCATENATE($D$52,"_Qu_",hi!$C$76),kt_dat_gg!$A$2:$CD$4218,Kt!$B84,0)</f>
        <v>116.67448456431305</v>
      </c>
      <c r="F84" s="187">
        <f>VLOOKUP(CONCATENATE($E$52,"_Qu_",hi!$C$76),kt_dat!$A$2:$DF$4218,Kt!$B84,0)</f>
        <v>115.95398818688312</v>
      </c>
      <c r="G84" s="120">
        <f>VLOOKUP(CONCATENATE($F$52,"_Qu_",hi!$C$76),kt_dat_gg!$A$2:$CD$4218,Kt!$B84,0)</f>
        <v>123.94378345405336</v>
      </c>
      <c r="H84" s="187">
        <f>VLOOKUP(CONCATENATE($G$52,"_Qu_",hi!$C$76),kt_dat!$A$2:$DF$4218,Kt!$B84,0)</f>
        <v>123.38430638612456</v>
      </c>
      <c r="I84" s="120">
        <f>VLOOKUP(CONCATENATE($H$52,"_Qu_",hi!$C$76),kt_dat_gg!$A$2:$CD$4218,Kt!$B84,0)</f>
        <v>143.75636220076316</v>
      </c>
      <c r="J84" s="187">
        <f>VLOOKUP(CONCATENATE($I$52,"_Qu_",hi!$C$76),kt_dat!$A$2:$DF$4218,Kt!$B84,0)</f>
        <v>142.29041378842308</v>
      </c>
      <c r="K84" s="120">
        <f>VLOOKUP(CONCATENATE($J$52,"_Qu_",hi!$C$76),kt_dat_gg!$A$2:$CD$4218,Kt!$B84,0)</f>
        <v>132.90453588419638</v>
      </c>
      <c r="L84" s="187">
        <f>VLOOKUP(CONCATENATE($K$52,"_Qu_",hi!$C$76),kt_dat!$A$2:$DF$4218,Kt!$B84,0)</f>
        <v>131.89274603836719</v>
      </c>
      <c r="M84" s="85">
        <f t="shared" si="2"/>
        <v>31</v>
      </c>
      <c r="N84" s="118">
        <v>2011</v>
      </c>
      <c r="O84" s="120">
        <f>VLOOKUP(CONCATENATE($E$52,"_Ja_",hi!$C$76),kt_dat!$A$2:$BZ$4218,$M84,0)</f>
        <v>174.00011874049059</v>
      </c>
      <c r="P84" s="120"/>
      <c r="Q84" s="120">
        <f>VLOOKUP(CONCATENATE($G$52,"_Ja_",hi!$C$76),kt_dat!$A$2:$BZ$4218,$M84,0)</f>
        <v>200.34161902092822</v>
      </c>
      <c r="R84" s="120"/>
      <c r="S84" s="120">
        <f>VLOOKUP(CONCATENATE($I$52,"_Ja_",hi!$C$76),kt_dat!$A$2:$BZ$4218,$M84,0)</f>
        <v>226.62263061336247</v>
      </c>
      <c r="T84" s="120"/>
      <c r="U84" s="120">
        <f>VLOOKUP(CONCATENATE($K$52,"_Ja_",hi!$C$76),kt_dat!$A$2:$BZ$4218,$M84,0)</f>
        <v>210.49958182496988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1"/>
        <v>32</v>
      </c>
      <c r="C85" s="118" t="s">
        <v>43</v>
      </c>
      <c r="D85" s="120"/>
      <c r="E85" s="115">
        <f>VLOOKUP(CONCATENATE($D$52,"_Qu_",hi!$C$76),kt_dat_gg!$A$2:$CD$4218,Kt!$B85,0)</f>
        <v>118.31592719987265</v>
      </c>
      <c r="F85" s="187">
        <f>VLOOKUP(CONCATENATE($E$52,"_Qu_",hi!$C$76),kt_dat!$A$2:$DF$4218,Kt!$B85,0)</f>
        <v>118.47157164776915</v>
      </c>
      <c r="G85" s="120">
        <f>VLOOKUP(CONCATENATE($F$52,"_Qu_",hi!$C$76),kt_dat_gg!$A$2:$CD$4218,Kt!$B85,0)</f>
        <v>125.48797461182494</v>
      </c>
      <c r="H85" s="187">
        <f>VLOOKUP(CONCATENATE($G$52,"_Qu_",hi!$C$76),kt_dat!$A$2:$DF$4218,Kt!$B85,0)</f>
        <v>125.51808700821721</v>
      </c>
      <c r="I85" s="120">
        <f>VLOOKUP(CONCATENATE($H$52,"_Qu_",hi!$C$76),kt_dat_gg!$A$2:$CD$4218,Kt!$B85,0)</f>
        <v>145.65935169895783</v>
      </c>
      <c r="J85" s="187">
        <f>VLOOKUP(CONCATENATE($I$52,"_Qu_",hi!$C$76),kt_dat!$A$2:$DF$4218,Kt!$B85,0)</f>
        <v>147.41945334883366</v>
      </c>
      <c r="K85" s="120">
        <f>VLOOKUP(CONCATENATE($J$52,"_Qu_",hi!$C$76),kt_dat_gg!$A$2:$CD$4218,Kt!$B85,0)</f>
        <v>134.63063573419842</v>
      </c>
      <c r="L85" s="187">
        <f>VLOOKUP(CONCATENATE($K$52,"_Qu_",hi!$C$76),kt_dat!$A$2:$DF$4218,Kt!$B85,0)</f>
        <v>135.50839054231443</v>
      </c>
      <c r="M85" s="85">
        <f t="shared" si="2"/>
        <v>32</v>
      </c>
      <c r="N85" s="118">
        <v>2012</v>
      </c>
      <c r="O85" s="120">
        <f>VLOOKUP(CONCATENATE($E$52,"_Ja_",hi!$C$76),kt_dat!$A$2:$BZ$4218,$M85,0)</f>
        <v>182.96284104539535</v>
      </c>
      <c r="P85" s="120"/>
      <c r="Q85" s="120">
        <f>VLOOKUP(CONCATENATE($G$52,"_Ja_",hi!$C$76),kt_dat!$A$2:$BZ$4218,$M85,0)</f>
        <v>212.27299523060367</v>
      </c>
      <c r="R85" s="120"/>
      <c r="S85" s="120">
        <f>VLOOKUP(CONCATENATE($I$52,"_Ja_",hi!$C$76),kt_dat!$A$2:$BZ$4218,$M85,0)</f>
        <v>242.0244570099587</v>
      </c>
      <c r="T85" s="120"/>
      <c r="U85" s="120">
        <f>VLOOKUP(CONCATENATE($K$52,"_Ja_",hi!$C$76),kt_dat!$A$2:$BZ$4218,$M85,0)</f>
        <v>223.8196166231794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1"/>
        <v>33</v>
      </c>
      <c r="C86" s="118" t="s">
        <v>44</v>
      </c>
      <c r="D86" s="120"/>
      <c r="E86" s="115">
        <f>VLOOKUP(CONCATENATE($D$52,"_Qu_",hi!$C$76),kt_dat_gg!$A$2:$CD$4218,Kt!$B86,0)</f>
        <v>120.56746306770471</v>
      </c>
      <c r="F86" s="187">
        <f>VLOOKUP(CONCATENATE($E$52,"_Qu_",hi!$C$76),kt_dat!$A$2:$DF$4218,Kt!$B86,0)</f>
        <v>120.52222176496564</v>
      </c>
      <c r="G86" s="120">
        <f>VLOOKUP(CONCATENATE($F$52,"_Qu_",hi!$C$76),kt_dat_gg!$A$2:$CD$4218,Kt!$B86,0)</f>
        <v>127.36053068347019</v>
      </c>
      <c r="H86" s="187">
        <f>VLOOKUP(CONCATENATE($G$52,"_Qu_",hi!$C$76),kt_dat!$A$2:$DF$4218,Kt!$B86,0)</f>
        <v>127.56153044113306</v>
      </c>
      <c r="I86" s="120">
        <f>VLOOKUP(CONCATENATE($H$52,"_Qu_",hi!$C$76),kt_dat_gg!$A$2:$CD$4218,Kt!$B86,0)</f>
        <v>147.92336853882682</v>
      </c>
      <c r="J86" s="187">
        <f>VLOOKUP(CONCATENATE($I$52,"_Qu_",hi!$C$76),kt_dat!$A$2:$DF$4218,Kt!$B86,0)</f>
        <v>147.26818795961671</v>
      </c>
      <c r="K86" s="120">
        <f>VLOOKUP(CONCATENATE($J$52,"_Qu_",hi!$C$76),kt_dat_gg!$A$2:$CD$4218,Kt!$B86,0)</f>
        <v>136.72506520927399</v>
      </c>
      <c r="L86" s="187">
        <f>VLOOKUP(CONCATENATE($K$52,"_Qu_",hi!$C$76),kt_dat!$A$2:$DF$4218,Kt!$B86,0)</f>
        <v>136.49077062191358</v>
      </c>
      <c r="M86" s="85">
        <f t="shared" si="2"/>
        <v>33</v>
      </c>
      <c r="N86" s="118">
        <v>2013</v>
      </c>
      <c r="O86" s="120">
        <f>VLOOKUP(CONCATENATE($E$52,"_Ja_",hi!$C$76),kt_dat!$A$2:$BZ$4218,$M86,0)</f>
        <v>199.63493544134943</v>
      </c>
      <c r="P86" s="120"/>
      <c r="Q86" s="120">
        <f>VLOOKUP(CONCATENATE($G$52,"_Ja_",hi!$C$76),kt_dat!$A$2:$BZ$4218,$M86,0)</f>
        <v>231.06790973902332</v>
      </c>
      <c r="R86" s="120"/>
      <c r="S86" s="120">
        <f>VLOOKUP(CONCATENATE($I$52,"_Ja_",hi!$C$76),kt_dat!$A$2:$BZ$4218,$M86,0)</f>
        <v>257.66057572747911</v>
      </c>
      <c r="T86" s="120"/>
      <c r="U86" s="120">
        <f>VLOOKUP(CONCATENATE($K$52,"_Ja_",hi!$C$76),kt_dat!$A$2:$BZ$4218,$M86,0)</f>
        <v>240.93378387430442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1"/>
        <v>34</v>
      </c>
      <c r="C87" s="118" t="s">
        <v>45</v>
      </c>
      <c r="D87" s="120"/>
      <c r="E87" s="115">
        <f>VLOOKUP(CONCATENATE($D$52,"_Qu_",hi!$C$76),kt_dat_gg!$A$2:$CD$4218,Kt!$B87,0)</f>
        <v>122.19485421070073</v>
      </c>
      <c r="F87" s="187">
        <f>VLOOKUP(CONCATENATE($E$52,"_Qu_",hi!$C$76),kt_dat!$A$2:$DF$4218,Kt!$B87,0)</f>
        <v>122.70859579037936</v>
      </c>
      <c r="G87" s="120">
        <f>VLOOKUP(CONCATENATE($F$52,"_Qu_",hi!$C$76),kt_dat_gg!$A$2:$CD$4218,Kt!$B87,0)</f>
        <v>128.60740863743933</v>
      </c>
      <c r="H87" s="187">
        <f>VLOOKUP(CONCATENATE($G$52,"_Qu_",hi!$C$76),kt_dat!$A$2:$DF$4218,Kt!$B87,0)</f>
        <v>129.00197460106028</v>
      </c>
      <c r="I87" s="120">
        <f>VLOOKUP(CONCATENATE($H$52,"_Qu_",hi!$C$76),kt_dat_gg!$A$2:$CD$4218,Kt!$B87,0)</f>
        <v>149.03941148188329</v>
      </c>
      <c r="J87" s="187">
        <f>VLOOKUP(CONCATENATE($I$52,"_Qu_",hi!$C$76),kt_dat!$A$2:$DF$4218,Kt!$B87,0)</f>
        <v>149.0824643080301</v>
      </c>
      <c r="K87" s="120">
        <f>VLOOKUP(CONCATENATE($J$52,"_Qu_",hi!$C$76),kt_dat_gg!$A$2:$CD$4218,Kt!$B87,0)</f>
        <v>137.94128962553353</v>
      </c>
      <c r="L87" s="187">
        <f>VLOOKUP(CONCATENATE($K$52,"_Qu_",hi!$C$76),kt_dat!$A$2:$DF$4218,Kt!$B87,0)</f>
        <v>138.17603446359394</v>
      </c>
      <c r="M87" s="85">
        <f t="shared" si="2"/>
        <v>34</v>
      </c>
      <c r="N87" s="118">
        <v>2014</v>
      </c>
      <c r="O87" s="120">
        <f>VLOOKUP(CONCATENATE($E$52,"_Ja_",hi!$C$76),kt_dat!$A$2:$BZ$4218,$M87,0)</f>
        <v>208.42645884453549</v>
      </c>
      <c r="P87" s="120"/>
      <c r="Q87" s="120">
        <f>VLOOKUP(CONCATENATE($G$52,"_Ja_",hi!$C$76),kt_dat!$A$2:$BZ$4218,$M87,0)</f>
        <v>243.22671523422579</v>
      </c>
      <c r="R87" s="120"/>
      <c r="S87" s="120">
        <f>VLOOKUP(CONCATENATE($I$52,"_Ja_",hi!$C$76),kt_dat!$A$2:$BZ$4218,$M87,0)</f>
        <v>273.38895691548646</v>
      </c>
      <c r="T87" s="120"/>
      <c r="U87" s="120">
        <f>VLOOKUP(CONCATENATE($K$52,"_Ja_",hi!$C$76),kt_dat!$A$2:$BZ$4218,$M87,0)</f>
        <v>254.50203943650237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1"/>
        <v>35</v>
      </c>
      <c r="C88" s="118" t="s">
        <v>46</v>
      </c>
      <c r="D88" s="120"/>
      <c r="E88" s="115">
        <f>VLOOKUP(CONCATENATE($D$52,"_Qu_",hi!$C$76),kt_dat_gg!$A$2:$CD$4218,Kt!$B88,0)</f>
        <v>123.6786765799114</v>
      </c>
      <c r="F88" s="187">
        <f>VLOOKUP(CONCATENATE($E$52,"_Qu_",hi!$C$76),kt_dat!$A$2:$DF$4218,Kt!$B88,0)</f>
        <v>123.35374507675718</v>
      </c>
      <c r="G88" s="120">
        <f>VLOOKUP(CONCATENATE($F$52,"_Qu_",hi!$C$76),kt_dat_gg!$A$2:$CD$4218,Kt!$B88,0)</f>
        <v>129.8152646978597</v>
      </c>
      <c r="H88" s="187">
        <f>VLOOKUP(CONCATENATE($G$52,"_Qu_",hi!$C$76),kt_dat!$A$2:$DF$4218,Kt!$B88,0)</f>
        <v>129.25872087012462</v>
      </c>
      <c r="I88" s="120">
        <f>VLOOKUP(CONCATENATE($H$52,"_Qu_",hi!$C$76),kt_dat_gg!$A$2:$CD$4218,Kt!$B88,0)</f>
        <v>151.07195965674313</v>
      </c>
      <c r="J88" s="187">
        <f>VLOOKUP(CONCATENATE($I$52,"_Qu_",hi!$C$76),kt_dat!$A$2:$DF$4218,Kt!$B88,0)</f>
        <v>150.76758217800307</v>
      </c>
      <c r="K88" s="120">
        <f>VLOOKUP(CONCATENATE($J$52,"_Qu_",hi!$C$76),kt_dat_gg!$A$2:$CD$4218,Kt!$B88,0)</f>
        <v>139.57175732444446</v>
      </c>
      <c r="L88" s="187">
        <f>VLOOKUP(CONCATENATE($K$52,"_Qu_",hi!$C$76),kt_dat!$A$2:$DF$4218,Kt!$B88,0)</f>
        <v>139.15706379109304</v>
      </c>
      <c r="M88" s="85">
        <f t="shared" si="2"/>
        <v>35</v>
      </c>
      <c r="N88" s="118">
        <v>2015</v>
      </c>
      <c r="O88" s="120">
        <f>VLOOKUP(CONCATENATE($E$52,"_Ja_",hi!$C$76),kt_dat!$A$2:$BZ$4218,$M88,0)</f>
        <v>205.1837015362679</v>
      </c>
      <c r="P88" s="120"/>
      <c r="Q88" s="120">
        <f>VLOOKUP(CONCATENATE($G$52,"_Ja_",hi!$C$76),kt_dat!$A$2:$BZ$4218,$M88,0)</f>
        <v>246.2161247621595</v>
      </c>
      <c r="R88" s="120"/>
      <c r="S88" s="120">
        <f>VLOOKUP(CONCATENATE($I$52,"_Ja_",hi!$C$76),kt_dat!$A$2:$BZ$4218,$M88,0)</f>
        <v>261.70236808151174</v>
      </c>
      <c r="T88" s="120"/>
      <c r="U88" s="120">
        <f>VLOOKUP(CONCATENATE($K$52,"_Ja_",hi!$C$76),kt_dat!$A$2:$BZ$4218,$M88,0)</f>
        <v>249.82491776833368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1"/>
        <v>36</v>
      </c>
      <c r="C89" s="118" t="s">
        <v>47</v>
      </c>
      <c r="D89" s="120"/>
      <c r="E89" s="115">
        <f>VLOOKUP(CONCATENATE($D$52,"_Qu_",hi!$C$76),kt_dat_gg!$A$2:$CD$4218,Kt!$B89,0)</f>
        <v>126.07667438140493</v>
      </c>
      <c r="F89" s="187">
        <f>VLOOKUP(CONCATENATE($E$52,"_Qu_",hi!$C$76),kt_dat!$A$2:$DF$4218,Kt!$B89,0)</f>
        <v>124.97368887259768</v>
      </c>
      <c r="G89" s="120">
        <f>VLOOKUP(CONCATENATE($F$52,"_Qu_",hi!$C$76),kt_dat_gg!$A$2:$CD$4218,Kt!$B89,0)</f>
        <v>131.76823319538511</v>
      </c>
      <c r="H89" s="187">
        <f>VLOOKUP(CONCATENATE($G$52,"_Qu_",hi!$C$76),kt_dat!$A$2:$DF$4218,Kt!$B89,0)</f>
        <v>131.18509862239424</v>
      </c>
      <c r="I89" s="120">
        <f>VLOOKUP(CONCATENATE($H$52,"_Qu_",hi!$C$76),kt_dat_gg!$A$2:$CD$4218,Kt!$B89,0)</f>
        <v>153.55171302728129</v>
      </c>
      <c r="J89" s="187">
        <f>VLOOKUP(CONCATENATE($I$52,"_Qu_",hi!$C$76),kt_dat!$A$2:$DF$4218,Kt!$B89,0)</f>
        <v>153.36583248419618</v>
      </c>
      <c r="K89" s="120">
        <f>VLOOKUP(CONCATENATE($J$52,"_Qu_",hi!$C$76),kt_dat_gg!$A$2:$CD$4218,Kt!$B89,0)</f>
        <v>141.81772690858017</v>
      </c>
      <c r="L89" s="187">
        <f>VLOOKUP(CONCATENATE($K$52,"_Qu_",hi!$C$76),kt_dat!$A$2:$DF$4218,Kt!$B89,0)</f>
        <v>141.38217371864644</v>
      </c>
      <c r="M89" s="85">
        <f t="shared" si="2"/>
        <v>36</v>
      </c>
      <c r="N89" s="118">
        <v>2016</v>
      </c>
      <c r="O89" s="120">
        <f>VLOOKUP(CONCATENATE($E$52,"_Ja_",hi!$C$76),kt_dat!$A$2:$BZ$4218,$M89,0)</f>
        <v>223.40830790498828</v>
      </c>
      <c r="P89" s="120"/>
      <c r="Q89" s="120">
        <f>VLOOKUP(CONCATENATE($G$52,"_Ja_",hi!$C$76),kt_dat!$A$2:$BZ$4218,$M89,0)</f>
        <v>247.32865521699009</v>
      </c>
      <c r="R89" s="120"/>
      <c r="S89" s="120">
        <f>VLOOKUP(CONCATENATE($I$52,"_Ja_",hi!$C$76),kt_dat!$A$2:$BZ$4218,$M89,0)</f>
        <v>262.68788516512933</v>
      </c>
      <c r="T89" s="120"/>
      <c r="U89" s="120">
        <f>VLOOKUP(CONCATENATE($K$52,"_Ja_",hi!$C$76),kt_dat!$A$2:$BZ$4218,$M89,0)</f>
        <v>252.50619438603175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1"/>
        <v>37</v>
      </c>
      <c r="C90" s="118" t="s">
        <v>48</v>
      </c>
      <c r="D90" s="120"/>
      <c r="E90" s="115">
        <f>VLOOKUP(CONCATENATE($D$52,"_Qu_",hi!$C$76),kt_dat_gg!$A$2:$CD$4218,Kt!$B90,0)</f>
        <v>129.31669320700709</v>
      </c>
      <c r="F90" s="187">
        <f>VLOOKUP(CONCATENATE($E$52,"_Qu_",hi!$C$76),kt_dat!$A$2:$DF$4218,Kt!$B90,0)</f>
        <v>129.90258919485993</v>
      </c>
      <c r="G90" s="120">
        <f>VLOOKUP(CONCATENATE($F$52,"_Qu_",hi!$C$76),kt_dat_gg!$A$2:$CD$4218,Kt!$B90,0)</f>
        <v>134.1768813473609</v>
      </c>
      <c r="H90" s="187">
        <f>VLOOKUP(CONCATENATE($G$52,"_Qu_",hi!$C$76),kt_dat!$A$2:$DF$4218,Kt!$B90,0)</f>
        <v>134.86088009363647</v>
      </c>
      <c r="I90" s="120">
        <f>VLOOKUP(CONCATENATE($H$52,"_Qu_",hi!$C$76),kt_dat_gg!$A$2:$CD$4218,Kt!$B90,0)</f>
        <v>156.31893124082151</v>
      </c>
      <c r="J90" s="187">
        <f>VLOOKUP(CONCATENATE($I$52,"_Qu_",hi!$C$76),kt_dat!$A$2:$DF$4218,Kt!$B90,0)</f>
        <v>156.5217244196447</v>
      </c>
      <c r="K90" s="120">
        <f>VLOOKUP(CONCATENATE($J$52,"_Qu_",hi!$C$76),kt_dat_gg!$A$2:$CD$4218,Kt!$B90,0)</f>
        <v>144.47114017722814</v>
      </c>
      <c r="L90" s="187">
        <f>VLOOKUP(CONCATENATE($K$52,"_Qu_",hi!$C$76),kt_dat!$A$2:$DF$4218,Kt!$B90,0)</f>
        <v>144.91394321600103</v>
      </c>
      <c r="M90" s="85">
        <f t="shared" si="2"/>
        <v>37</v>
      </c>
      <c r="N90" s="118">
        <v>2017</v>
      </c>
      <c r="O90" s="120">
        <f>VLOOKUP(CONCATENATE($E$52,"_Ja_",hi!$C$76),kt_dat!$A$2:$BZ$4218,$M90,0)</f>
        <v>229.76993529360334</v>
      </c>
      <c r="P90" s="120"/>
      <c r="Q90" s="120">
        <f>VLOOKUP(CONCATENATE($G$52,"_Ja_",hi!$C$76),kt_dat!$A$2:$BZ$4218,$M90,0)</f>
        <v>246.37791630517771</v>
      </c>
      <c r="R90" s="120"/>
      <c r="S90" s="120">
        <f>VLOOKUP(CONCATENATE($I$52,"_Ja_",hi!$C$76),kt_dat!$A$2:$BZ$4218,$M90,0)</f>
        <v>260.23473053608473</v>
      </c>
      <c r="T90" s="120"/>
      <c r="U90" s="120">
        <f>VLOOKUP(CONCATENATE($K$52,"_Ja_",hi!$C$76),kt_dat!$A$2:$BZ$4218,$M90,0)</f>
        <v>251.52862608763033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1"/>
        <v>38</v>
      </c>
      <c r="C91" s="118" t="s">
        <v>49</v>
      </c>
      <c r="D91" s="120"/>
      <c r="E91" s="115">
        <f>VLOOKUP(CONCATENATE($D$52,"_Qu_",hi!$C$76),kt_dat_gg!$A$2:$CD$4218,Kt!$B91,0)</f>
        <v>133.36124682653841</v>
      </c>
      <c r="F91" s="187">
        <f>VLOOKUP(CONCATENATE($E$52,"_Qu_",hi!$C$76),kt_dat!$A$2:$DF$4218,Kt!$B91,0)</f>
        <v>133.07380155356364</v>
      </c>
      <c r="G91" s="120">
        <f>VLOOKUP(CONCATENATE($F$52,"_Qu_",hi!$C$76),kt_dat_gg!$A$2:$CD$4218,Kt!$B91,0)</f>
        <v>136.57751603880604</v>
      </c>
      <c r="H91" s="187">
        <f>VLOOKUP(CONCATENATE($G$52,"_Qu_",hi!$C$76),kt_dat!$A$2:$DF$4218,Kt!$B91,0)</f>
        <v>136.48466532605201</v>
      </c>
      <c r="I91" s="120">
        <f>VLOOKUP(CONCATENATE($H$52,"_Qu_",hi!$C$76),kt_dat_gg!$A$2:$CD$4218,Kt!$B91,0)</f>
        <v>159.64033556831339</v>
      </c>
      <c r="J91" s="187">
        <f>VLOOKUP(CONCATENATE($I$52,"_Qu_",hi!$C$76),kt_dat!$A$2:$DF$4218,Kt!$B91,0)</f>
        <v>159.06923681862372</v>
      </c>
      <c r="K91" s="120">
        <f>VLOOKUP(CONCATENATE($J$52,"_Qu_",hi!$C$76),kt_dat_gg!$A$2:$CD$4218,Kt!$B91,0)</f>
        <v>147.4581956163355</v>
      </c>
      <c r="L91" s="187">
        <f>VLOOKUP(CONCATENATE($K$52,"_Qu_",hi!$C$76),kt_dat!$A$2:$DF$4218,Kt!$B91,0)</f>
        <v>147.11730359703699</v>
      </c>
      <c r="M91" s="85">
        <f t="shared" si="2"/>
        <v>38</v>
      </c>
      <c r="N91" s="118">
        <v>2018</v>
      </c>
      <c r="O91" s="120">
        <f>VLOOKUP(CONCATENATE($E$52,"_Ja_",hi!$C$76),kt_dat!$A$2:$BZ$4218,$M91,0)</f>
        <v>248.07922287058057</v>
      </c>
      <c r="P91" s="120"/>
      <c r="Q91" s="120">
        <f>VLOOKUP(CONCATENATE($G$52,"_Ja_",hi!$C$76),kt_dat!$A$2:$BZ$4218,$M91,0)</f>
        <v>270.21946116945816</v>
      </c>
      <c r="R91" s="120"/>
      <c r="S91" s="120">
        <f>VLOOKUP(CONCATENATE($I$52,"_Ja_",hi!$C$76),kt_dat!$A$2:$BZ$4218,$M91,0)</f>
        <v>248.11452624611405</v>
      </c>
      <c r="T91" s="120"/>
      <c r="U91" s="120">
        <f>VLOOKUP(CONCATENATE($K$52,"_Ja_",hi!$C$76),kt_dat!$A$2:$BZ$4218,$M91,0)</f>
        <v>257.51460490424773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1"/>
        <v>39</v>
      </c>
      <c r="C92" s="118" t="s">
        <v>50</v>
      </c>
      <c r="D92" s="120"/>
      <c r="E92" s="115">
        <f>VLOOKUP(CONCATENATE($D$52,"_Qu_",hi!$C$76),kt_dat_gg!$A$2:$CD$4218,Kt!$B92,0)</f>
        <v>136.19458815073514</v>
      </c>
      <c r="F92" s="187">
        <f>VLOOKUP(CONCATENATE($E$52,"_Qu_",hi!$C$76),kt_dat!$A$2:$DF$4218,Kt!$B92,0)</f>
        <v>137.10734973119165</v>
      </c>
      <c r="G92" s="120">
        <f>VLOOKUP(CONCATENATE($F$52,"_Qu_",hi!$C$76),kt_dat_gg!$A$2:$CD$4218,Kt!$B92,0)</f>
        <v>137.5998279597097</v>
      </c>
      <c r="H92" s="187">
        <f>VLOOKUP(CONCATENATE($G$52,"_Qu_",hi!$C$76),kt_dat!$A$2:$DF$4218,Kt!$B92,0)</f>
        <v>138.38700269672961</v>
      </c>
      <c r="I92" s="120">
        <f>VLOOKUP(CONCATENATE($H$52,"_Qu_",hi!$C$76),kt_dat_gg!$A$2:$CD$4218,Kt!$B92,0)</f>
        <v>162.06308707169785</v>
      </c>
      <c r="J92" s="187">
        <f>VLOOKUP(CONCATENATE($I$52,"_Qu_",hi!$C$76),kt_dat!$A$2:$DF$4218,Kt!$B92,0)</f>
        <v>163.33004546667181</v>
      </c>
      <c r="K92" s="120">
        <f>VLOOKUP(CONCATENATE($J$52,"_Qu_",hi!$C$76),kt_dat_gg!$A$2:$CD$4218,Kt!$B92,0)</f>
        <v>149.31330007013767</v>
      </c>
      <c r="L92" s="187">
        <f>VLOOKUP(CONCATENATE($K$52,"_Qu_",hi!$C$76),kt_dat!$A$2:$DF$4218,Kt!$B92,0)</f>
        <v>150.34334003596845</v>
      </c>
      <c r="M92" s="85">
        <f t="shared" si="2"/>
        <v>39</v>
      </c>
      <c r="N92" s="118">
        <v>2019</v>
      </c>
      <c r="O92" s="120">
        <f>VLOOKUP(CONCATENATE($E$52,"_Ja_",hi!$C$76),kt_dat!$A$2:$BZ$4218,$M92,0)</f>
        <v>258.54911890834944</v>
      </c>
      <c r="P92" s="120"/>
      <c r="Q92" s="120">
        <f>VLOOKUP(CONCATENATE($G$52,"_Ja_",hi!$C$76),kt_dat!$A$2:$BZ$4218,$M92,0)</f>
        <v>282.31903278063658</v>
      </c>
      <c r="R92" s="120"/>
      <c r="S92" s="120">
        <f>VLOOKUP(CONCATENATE($I$52,"_Ja_",hi!$C$76),kt_dat!$A$2:$BZ$4218,$M92,0)</f>
        <v>278.82577114734841</v>
      </c>
      <c r="T92" s="120"/>
      <c r="U92" s="120">
        <f>VLOOKUP(CONCATENATE($K$52,"_Ja_",hi!$C$76),kt_dat!$A$2:$BZ$4218,$M92,0)</f>
        <v>278.43252020033532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1"/>
        <v>40</v>
      </c>
      <c r="C93" s="118" t="s">
        <v>51</v>
      </c>
      <c r="D93" s="120"/>
      <c r="E93" s="115">
        <f>VLOOKUP(CONCATENATE($D$52,"_Qu_",hi!$C$76),kt_dat_gg!$A$2:$CD$4218,Kt!$B93,0)</f>
        <v>140.46737893666943</v>
      </c>
      <c r="F93" s="187">
        <f>VLOOKUP(CONCATENATE($E$52,"_Qu_",hi!$C$76),kt_dat!$A$2:$DF$4218,Kt!$B93,0)</f>
        <v>138.40261316745014</v>
      </c>
      <c r="G93" s="120">
        <f>VLOOKUP(CONCATENATE($F$52,"_Qu_",hi!$C$76),kt_dat_gg!$A$2:$CD$4218,Kt!$B93,0)</f>
        <v>140.45446343718908</v>
      </c>
      <c r="H93" s="187">
        <f>VLOOKUP(CONCATENATE($G$52,"_Qu_",hi!$C$76),kt_dat!$A$2:$DF$4218,Kt!$B93,0)</f>
        <v>137.92781585634745</v>
      </c>
      <c r="I93" s="120">
        <f>VLOOKUP(CONCATENATE($H$52,"_Qu_",hi!$C$76),kt_dat_gg!$A$2:$CD$4218,Kt!$B93,0)</f>
        <v>166.65611268294538</v>
      </c>
      <c r="J93" s="187">
        <f>VLOOKUP(CONCATENATE($I$52,"_Qu_",hi!$C$76),kt_dat!$A$2:$DF$4218,Kt!$B93,0)</f>
        <v>163.78997892979802</v>
      </c>
      <c r="K93" s="120">
        <f>VLOOKUP(CONCATENATE($J$52,"_Qu_",hi!$C$76),kt_dat_gg!$A$2:$CD$4218,Kt!$B93,0)</f>
        <v>153.13051270093868</v>
      </c>
      <c r="L93" s="187">
        <f>VLOOKUP(CONCATENATE($K$52,"_Qu_",hi!$C$76),kt_dat!$A$2:$DF$4218,Kt!$B93,0)</f>
        <v>150.47925657740751</v>
      </c>
      <c r="M93" s="85"/>
      <c r="N93" s="118"/>
      <c r="O93" s="120"/>
      <c r="P93" s="120"/>
      <c r="Q93" s="120"/>
      <c r="R93" s="120"/>
      <c r="S93" s="120"/>
      <c r="T93" s="120"/>
      <c r="U93" s="120"/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1"/>
        <v>41</v>
      </c>
      <c r="C94" s="118" t="s">
        <v>52</v>
      </c>
      <c r="D94" s="120"/>
      <c r="E94" s="115">
        <f>VLOOKUP(CONCATENATE($D$52,"_Qu_",hi!$C$76),kt_dat_gg!$A$2:$CD$4218,Kt!$B94,0)</f>
        <v>142.43205304194035</v>
      </c>
      <c r="F94" s="187">
        <f>VLOOKUP(CONCATENATE($E$52,"_Qu_",hi!$C$76),kt_dat!$A$2:$DF$4218,Kt!$B94,0)</f>
        <v>145.89217391136648</v>
      </c>
      <c r="G94" s="120">
        <f>VLOOKUP(CONCATENATE($F$52,"_Qu_",hi!$C$76),kt_dat_gg!$A$2:$CD$4218,Kt!$B94,0)</f>
        <v>142.07280526429687</v>
      </c>
      <c r="H94" s="187">
        <f>VLOOKUP(CONCATENATE($G$52,"_Qu_",hi!$C$76),kt_dat!$A$2:$DF$4218,Kt!$B94,0)</f>
        <v>145.04857175849014</v>
      </c>
      <c r="I94" s="120">
        <f>VLOOKUP(CONCATENATE($H$52,"_Qu_",hi!$C$76),kt_dat_gg!$A$2:$CD$4218,Kt!$B94,0)</f>
        <v>168.4357181292504</v>
      </c>
      <c r="J94" s="187">
        <f>VLOOKUP(CONCATENATE($I$52,"_Qu_",hi!$C$76),kt_dat!$A$2:$DF$4218,Kt!$B94,0)</f>
        <v>172.84831365236633</v>
      </c>
      <c r="K94" s="120">
        <f>VLOOKUP(CONCATENATE($J$52,"_Qu_",hi!$C$76),kt_dat_gg!$A$2:$CD$4218,Kt!$B94,0)</f>
        <v>154.85657075285113</v>
      </c>
      <c r="L94" s="187">
        <f>VLOOKUP(CONCATENATE($K$52,"_Qu_",hi!$C$76),kt_dat!$A$2:$DF$4218,Kt!$B94,0)</f>
        <v>158.56894148944014</v>
      </c>
      <c r="M94" s="10"/>
      <c r="N94" s="119" t="str">
        <f>N91&amp;" - "&amp;N92</f>
        <v>2018 - 2019</v>
      </c>
      <c r="O94" s="114">
        <f>O92/O91-1</f>
        <v>4.2203840840112861E-2</v>
      </c>
      <c r="P94" s="114"/>
      <c r="Q94" s="114">
        <f>Q92/Q91-1</f>
        <v>4.4776832722609239E-2</v>
      </c>
      <c r="R94" s="114"/>
      <c r="S94" s="114">
        <f>S92/S91-1</f>
        <v>0.12377850408794977</v>
      </c>
      <c r="T94" s="114"/>
      <c r="U94" s="114">
        <f>U92/U91-1</f>
        <v>8.1230015298998426E-2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1"/>
        <v>42</v>
      </c>
      <c r="C95" s="118" t="s">
        <v>53</v>
      </c>
      <c r="D95" s="120"/>
      <c r="E95" s="115">
        <f>VLOOKUP(CONCATENATE($D$52,"_Qu_",hi!$C$76),kt_dat_gg!$A$2:$CD$4218,Kt!$B95,0)</f>
        <v>143.75646036169942</v>
      </c>
      <c r="F95" s="187">
        <f>VLOOKUP(CONCATENATE($E$52,"_Qu_",hi!$C$76),kt_dat!$A$2:$DF$4218,Kt!$B95,0)</f>
        <v>143.00137204700439</v>
      </c>
      <c r="G95" s="120">
        <f>VLOOKUP(CONCATENATE($F$52,"_Qu_",hi!$C$76),kt_dat_gg!$A$2:$CD$4218,Kt!$B95,0)</f>
        <v>144.2315113326388</v>
      </c>
      <c r="H95" s="187">
        <f>VLOOKUP(CONCATENATE($G$52,"_Qu_",hi!$C$76),kt_dat!$A$2:$DF$4218,Kt!$B95,0)</f>
        <v>143.24202817805303</v>
      </c>
      <c r="I95" s="120">
        <f>VLOOKUP(CONCATENATE($H$52,"_Qu_",hi!$C$76),kt_dat_gg!$A$2:$CD$4218,Kt!$B95,0)</f>
        <v>170.10355412704365</v>
      </c>
      <c r="J95" s="187">
        <f>VLOOKUP(CONCATENATE($I$52,"_Qu_",hi!$C$76),kt_dat!$A$2:$DF$4218,Kt!$B95,0)</f>
        <v>168.66886180558686</v>
      </c>
      <c r="K95" s="120">
        <f>VLOOKUP(CONCATENATE($J$52,"_Qu_",hi!$C$76),kt_dat_gg!$A$2:$CD$4218,Kt!$B95,0)</f>
        <v>156.7062609653789</v>
      </c>
      <c r="L95" s="187">
        <f>VLOOKUP(CONCATENATE($K$52,"_Qu_",hi!$C$76),kt_dat!$A$2:$DF$4218,Kt!$B95,0)</f>
        <v>155.52151419170571</v>
      </c>
      <c r="M95" s="10"/>
      <c r="N95" s="119" t="str">
        <f>N87&amp;" - "&amp;N92</f>
        <v>2014 - 2019</v>
      </c>
      <c r="O95" s="114">
        <f>O92/O87-1</f>
        <v>0.24048127258737462</v>
      </c>
      <c r="P95" s="114"/>
      <c r="Q95" s="114">
        <f>Q92/Q87-1</f>
        <v>0.16072378196106096</v>
      </c>
      <c r="R95" s="114"/>
      <c r="S95" s="114">
        <f>S92/S87-1</f>
        <v>1.9886736806061345E-2</v>
      </c>
      <c r="T95" s="114"/>
      <c r="U95" s="114">
        <f>U92/U87-1</f>
        <v>9.4028640465191771E-2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1"/>
        <v>43</v>
      </c>
      <c r="C96" s="118" t="s">
        <v>54</v>
      </c>
      <c r="D96" s="120"/>
      <c r="E96" s="115">
        <f>VLOOKUP(CONCATENATE($D$52,"_Qu_",hi!$C$76),kt_dat_gg!$A$2:$CD$4218,Kt!$B96,0)</f>
        <v>142.64926285527881</v>
      </c>
      <c r="F96" s="187">
        <f>VLOOKUP(CONCATENATE($E$52,"_Qu_",hi!$C$76),kt_dat!$A$2:$DF$4218,Kt!$B96,0)</f>
        <v>142.37583512672748</v>
      </c>
      <c r="G96" s="120">
        <f>VLOOKUP(CONCATENATE($F$52,"_Qu_",hi!$C$76),kt_dat_gg!$A$2:$CD$4218,Kt!$B96,0)</f>
        <v>144.76108971838806</v>
      </c>
      <c r="H96" s="187">
        <f>VLOOKUP(CONCATENATE($G$52,"_Qu_",hi!$C$76),kt_dat!$A$2:$DF$4218,Kt!$B96,0)</f>
        <v>144.40393406137321</v>
      </c>
      <c r="I96" s="120">
        <f>VLOOKUP(CONCATENATE($H$52,"_Qu_",hi!$C$76),kt_dat_gg!$A$2:$CD$4218,Kt!$B96,0)</f>
        <v>169.06040737204791</v>
      </c>
      <c r="J96" s="187">
        <f>VLOOKUP(CONCATENATE($I$52,"_Qu_",hi!$C$76),kt_dat!$A$2:$DF$4218,Kt!$B96,0)</f>
        <v>168.7934869231778</v>
      </c>
      <c r="K96" s="120">
        <f>VLOOKUP(CONCATENATE($J$52,"_Qu_",hi!$C$76),kt_dat_gg!$A$2:$CD$4218,Kt!$B96,0)</f>
        <v>156.33465044651277</v>
      </c>
      <c r="L96" s="187">
        <f>VLOOKUP(CONCATENATE($K$52,"_Qu_",hi!$C$76),kt_dat!$A$2:$DF$4218,Kt!$B96,0)</f>
        <v>156.02832721499084</v>
      </c>
      <c r="M96" s="167"/>
      <c r="N96" s="185" t="str">
        <f>te!A11</f>
        <v>Source: Indices prix de transaction Fahrländer Partner.</v>
      </c>
      <c r="O96" s="80"/>
      <c r="P96" s="167"/>
      <c r="Q96" s="80"/>
      <c r="R96" s="80"/>
      <c r="S96" s="80"/>
      <c r="T96" s="80"/>
      <c r="U96" s="80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1"/>
        <v>44</v>
      </c>
      <c r="C97" s="118" t="s">
        <v>55</v>
      </c>
      <c r="D97" s="120"/>
      <c r="E97" s="115">
        <f>VLOOKUP(CONCATENATE($D$52,"_Qu_",hi!$C$76),kt_dat_gg!$A$2:$CD$4218,Kt!$B97,0)</f>
        <v>144.33447289791704</v>
      </c>
      <c r="F97" s="187">
        <f>VLOOKUP(CONCATENATE($E$52,"_Qu_",hi!$C$76),kt_dat!$A$2:$DF$4218,Kt!$B97,0)</f>
        <v>142.57058139210454</v>
      </c>
      <c r="G97" s="120">
        <f>VLOOKUP(CONCATENATE($F$52,"_Qu_",hi!$C$76),kt_dat_gg!$A$2:$CD$4218,Kt!$B97,0)</f>
        <v>149.12191390699715</v>
      </c>
      <c r="H97" s="187">
        <f>VLOOKUP(CONCATENATE($G$52,"_Qu_",hi!$C$76),kt_dat!$A$2:$DF$4218,Kt!$B97,0)</f>
        <v>146.63730691573795</v>
      </c>
      <c r="I97" s="120">
        <f>VLOOKUP(CONCATENATE($H$52,"_Qu_",hi!$C$76),kt_dat_gg!$A$2:$CD$4218,Kt!$B97,0)</f>
        <v>172.76136594777759</v>
      </c>
      <c r="J97" s="187">
        <f>VLOOKUP(CONCATENATE($I$52,"_Qu_",hi!$C$76),kt_dat!$A$2:$DF$4218,Kt!$B97,0)</f>
        <v>169.71887338737906</v>
      </c>
      <c r="K97" s="120">
        <f>VLOOKUP(CONCATENATE($J$52,"_Qu_",hi!$C$76),kt_dat_gg!$A$2:$CD$4218,Kt!$B97,0)</f>
        <v>160.14677461313639</v>
      </c>
      <c r="L97" s="187">
        <f>VLOOKUP(CONCATENATE($K$52,"_Qu_",hi!$C$76),kt_dat!$A$2:$DF$4218,Kt!$B97,0)</f>
        <v>157.45410993284179</v>
      </c>
      <c r="M97" s="167"/>
      <c r="N97" s="80"/>
      <c r="O97" s="80"/>
      <c r="P97" s="167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1"/>
        <v>45</v>
      </c>
      <c r="C98" s="118" t="s">
        <v>68</v>
      </c>
      <c r="D98" s="120"/>
      <c r="E98" s="115">
        <f>VLOOKUP(CONCATENATE($D$52,"_Qu_",hi!$C$76),kt_dat_gg!$A$2:$CD$4218,Kt!$B98,0)</f>
        <v>146.93611528500583</v>
      </c>
      <c r="F98" s="187">
        <f>VLOOKUP(CONCATENATE($E$52,"_Qu_",hi!$C$76),kt_dat!$A$2:$DF$4218,Kt!$B98,0)</f>
        <v>148.05700217491909</v>
      </c>
      <c r="G98" s="120">
        <f>VLOOKUP(CONCATENATE($F$52,"_Qu_",hi!$C$76),kt_dat_gg!$A$2:$CD$4218,Kt!$B98,0)</f>
        <v>153.89183099210803</v>
      </c>
      <c r="H98" s="187">
        <f>VLOOKUP(CONCATENATE($G$52,"_Qu_",hi!$C$76),kt_dat!$A$2:$DF$4218,Kt!$B98,0)</f>
        <v>156.32450074388024</v>
      </c>
      <c r="I98" s="120">
        <f>VLOOKUP(CONCATENATE($H$52,"_Qu_",hi!$C$76),kt_dat_gg!$A$2:$CD$4218,Kt!$B98,0)</f>
        <v>178.10944324465922</v>
      </c>
      <c r="J98" s="187">
        <f>VLOOKUP(CONCATENATE($I$52,"_Qu_",hi!$C$76),kt_dat!$A$2:$DF$4218,Kt!$B98,0)</f>
        <v>179.77173753277597</v>
      </c>
      <c r="K98" s="120">
        <f>VLOOKUP(CONCATENATE($J$52,"_Qu_",hi!$C$76),kt_dat_gg!$A$2:$CD$4218,Kt!$B98,0)</f>
        <v>165.01039715057556</v>
      </c>
      <c r="L98" s="187">
        <f>VLOOKUP(CONCATENATE($K$52,"_Qu_",hi!$C$76),kt_dat!$A$2:$DF$4218,Kt!$B98,0)</f>
        <v>166.9578866915765</v>
      </c>
      <c r="M98" s="167"/>
      <c r="N98" s="80"/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1"/>
        <v>46</v>
      </c>
      <c r="C99" s="118" t="s">
        <v>69</v>
      </c>
      <c r="D99" s="120"/>
      <c r="E99" s="115">
        <f>VLOOKUP(CONCATENATE($D$52,"_Qu_",hi!$C$76),kt_dat_gg!$A$2:$CD$4218,Kt!$B99,0)</f>
        <v>153.03798634307401</v>
      </c>
      <c r="F99" s="187">
        <f>VLOOKUP(CONCATENATE($E$52,"_Qu_",hi!$C$76),kt_dat!$A$2:$DF$4218,Kt!$B99,0)</f>
        <v>150.18076228799387</v>
      </c>
      <c r="G99" s="120">
        <f>VLOOKUP(CONCATENATE($F$52,"_Qu_",hi!$C$76),kt_dat_gg!$A$2:$CD$4218,Kt!$B99,0)</f>
        <v>161.60998351126918</v>
      </c>
      <c r="H99" s="187">
        <f>VLOOKUP(CONCATENATE($G$52,"_Qu_",hi!$C$76),kt_dat!$A$2:$DF$4218,Kt!$B99,0)</f>
        <v>158.71368531670586</v>
      </c>
      <c r="I99" s="120">
        <f>VLOOKUP(CONCATENATE($H$52,"_Qu_",hi!$C$76),kt_dat_gg!$A$2:$CD$4218,Kt!$B99,0)</f>
        <v>183.51039754876243</v>
      </c>
      <c r="J99" s="187">
        <f>VLOOKUP(CONCATENATE($I$52,"_Qu_",hi!$C$76),kt_dat!$A$2:$DF$4218,Kt!$B99,0)</f>
        <v>184.83771881382262</v>
      </c>
      <c r="K99" s="120">
        <f>VLOOKUP(CONCATENATE($J$52,"_Qu_",hi!$C$76),kt_dat_gg!$A$2:$CD$4218,Kt!$B99,0)</f>
        <v>171.46898278490883</v>
      </c>
      <c r="L99" s="187">
        <f>VLOOKUP(CONCATENATE($K$52,"_Qu_",hi!$C$76),kt_dat!$A$2:$DF$4218,Kt!$B99,0)</f>
        <v>170.61919482730838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1"/>
        <v>47</v>
      </c>
      <c r="C100" s="118" t="s">
        <v>70</v>
      </c>
      <c r="D100" s="120"/>
      <c r="E100" s="115">
        <f>VLOOKUP(CONCATENATE($D$52,"_Qu_",hi!$C$76),kt_dat_gg!$A$2:$CD$4218,Kt!$B100,0)</f>
        <v>155.17576212771974</v>
      </c>
      <c r="F100" s="187">
        <f>VLOOKUP(CONCATENATE($E$52,"_Qu_",hi!$C$76),kt_dat!$A$2:$DF$4218,Kt!$B100,0)</f>
        <v>160.87619456630904</v>
      </c>
      <c r="G100" s="120">
        <f>VLOOKUP(CONCATENATE($F$52,"_Qu_",hi!$C$76),kt_dat_gg!$A$2:$CD$4218,Kt!$B100,0)</f>
        <v>163.85963380980209</v>
      </c>
      <c r="H100" s="187">
        <f>VLOOKUP(CONCATENATE($G$52,"_Qu_",hi!$C$76),kt_dat!$A$2:$DF$4218,Kt!$B100,0)</f>
        <v>169.79176447322146</v>
      </c>
      <c r="I100" s="120">
        <f>VLOOKUP(CONCATENATE($H$52,"_Qu_",hi!$C$76),kt_dat_gg!$A$2:$CD$4218,Kt!$B100,0)</f>
        <v>183.65787899163377</v>
      </c>
      <c r="J100" s="187">
        <f>VLOOKUP(CONCATENATE($I$52,"_Qu_",hi!$C$76),kt_dat!$A$2:$DF$4218,Kt!$B100,0)</f>
        <v>185.92173629968872</v>
      </c>
      <c r="K100" s="120">
        <f>VLOOKUP(CONCATENATE($J$52,"_Qu_",hi!$C$76),kt_dat_gg!$A$2:$CD$4218,Kt!$B100,0)</f>
        <v>172.69212173373762</v>
      </c>
      <c r="L100" s="187">
        <f>VLOOKUP(CONCATENATE($K$52,"_Qu_",hi!$C$76),kt_dat!$A$2:$DF$4218,Kt!$B100,0)</f>
        <v>176.82986683584164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1"/>
        <v>48</v>
      </c>
      <c r="C101" s="118" t="s">
        <v>71</v>
      </c>
      <c r="D101" s="120"/>
      <c r="E101" s="115">
        <f>VLOOKUP(CONCATENATE($D$52,"_Qu_",hi!$C$76),kt_dat_gg!$A$2:$CD$4218,Kt!$B101,0)</f>
        <v>157.38204496413508</v>
      </c>
      <c r="F101" s="187">
        <f>VLOOKUP(CONCATENATE($E$52,"_Qu_",hi!$C$76),kt_dat!$A$2:$DF$4218,Kt!$B101,0)</f>
        <v>154.47032952885627</v>
      </c>
      <c r="G101" s="120">
        <f>VLOOKUP(CONCATENATE($F$52,"_Qu_",hi!$C$76),kt_dat_gg!$A$2:$CD$4218,Kt!$B101,0)</f>
        <v>165.98917224672218</v>
      </c>
      <c r="H101" s="187">
        <f>VLOOKUP(CONCATENATE($G$52,"_Qu_",hi!$C$76),kt_dat!$A$2:$DF$4218,Kt!$B101,0)</f>
        <v>163.07345163947895</v>
      </c>
      <c r="I101" s="120">
        <f>VLOOKUP(CONCATENATE($H$52,"_Qu_",hi!$C$76),kt_dat_gg!$A$2:$CD$4218,Kt!$B101,0)</f>
        <v>183.04836196262053</v>
      </c>
      <c r="J101" s="187">
        <f>VLOOKUP(CONCATENATE($I$52,"_Qu_",hi!$C$76),kt_dat!$A$2:$DF$4218,Kt!$B101,0)</f>
        <v>180.21418186138999</v>
      </c>
      <c r="K101" s="120">
        <f>VLOOKUP(CONCATENATE($J$52,"_Qu_",hi!$C$76),kt_dat_gg!$A$2:$CD$4218,Kt!$B101,0)</f>
        <v>173.5032357249672</v>
      </c>
      <c r="L101" s="187">
        <f>VLOOKUP(CONCATENATE($K$52,"_Qu_",hi!$C$76),kt_dat!$A$2:$DF$4218,Kt!$B101,0)</f>
        <v>170.62730353806279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1"/>
        <v>49</v>
      </c>
      <c r="C102" s="118" t="s">
        <v>74</v>
      </c>
      <c r="D102" s="120"/>
      <c r="E102" s="115">
        <f>VLOOKUP(CONCATENATE($D$52,"_Qu_",hi!$C$76),kt_dat_gg!$A$2:$CD$4218,Kt!$B102,0)</f>
        <v>156.10490658710907</v>
      </c>
      <c r="F102" s="187">
        <f>VLOOKUP(CONCATENATE($E$52,"_Qu_",hi!$C$76),kt_dat!$A$2:$DF$4218,Kt!$B102,0)</f>
        <v>156.79961079723995</v>
      </c>
      <c r="G102" s="120">
        <f>VLOOKUP(CONCATENATE($F$52,"_Qu_",hi!$C$76),kt_dat_gg!$A$2:$CD$4218,Kt!$B102,0)</f>
        <v>164.84798300932343</v>
      </c>
      <c r="H102" s="187">
        <f>VLOOKUP(CONCATENATE($G$52,"_Qu_",hi!$C$76),kt_dat!$A$2:$DF$4218,Kt!$B102,0)</f>
        <v>165.10230062746615</v>
      </c>
      <c r="I102" s="120">
        <f>VLOOKUP(CONCATENATE($H$52,"_Qu_",hi!$C$76),kt_dat_gg!$A$2:$CD$4218,Kt!$B102,0)</f>
        <v>182.65154719611698</v>
      </c>
      <c r="J102" s="187">
        <f>VLOOKUP(CONCATENATE($I$52,"_Qu_",hi!$C$76),kt_dat!$A$2:$DF$4218,Kt!$B102,0)</f>
        <v>183.00916772678289</v>
      </c>
      <c r="K102" s="120">
        <f>VLOOKUP(CONCATENATE($J$52,"_Qu_",hi!$C$76),kt_dat_gg!$A$2:$CD$4218,Kt!$B102,0)</f>
        <v>172.71047399038596</v>
      </c>
      <c r="L102" s="187">
        <f>VLOOKUP(CONCATENATE($K$52,"_Qu_",hi!$C$76),kt_dat!$A$2:$DF$4218,Kt!$B102,0)</f>
        <v>173.05253680099716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1"/>
        <v>50</v>
      </c>
      <c r="C103" s="118" t="s">
        <v>217</v>
      </c>
      <c r="D103" s="120"/>
      <c r="E103" s="115">
        <f>VLOOKUP(CONCATENATE($D$52,"_Qu_",hi!$C$76),kt_dat_gg!$A$2:$CD$4218,Kt!$B103,0)</f>
        <v>158.02701903486653</v>
      </c>
      <c r="F103" s="187">
        <f>VLOOKUP(CONCATENATE($E$52,"_Qu_",hi!$C$76),kt_dat!$A$2:$DF$4218,Kt!$B103,0)</f>
        <v>157.04477943523102</v>
      </c>
      <c r="G103" s="120">
        <f>VLOOKUP(CONCATENATE($F$52,"_Qu_",hi!$C$76),kt_dat_gg!$A$2:$CD$4218,Kt!$B103,0)</f>
        <v>167.34818706963725</v>
      </c>
      <c r="H103" s="187">
        <f>VLOOKUP(CONCATENATE($G$52,"_Qu_",hi!$C$76),kt_dat!$A$2:$DF$4218,Kt!$B103,0)</f>
        <v>166.36819676102516</v>
      </c>
      <c r="I103" s="120">
        <f>VLOOKUP(CONCATENATE($H$52,"_Qu_",hi!$C$76),kt_dat_gg!$A$2:$CD$4218,Kt!$B103,0)</f>
        <v>186.5989644712931</v>
      </c>
      <c r="J103" s="187">
        <f>VLOOKUP(CONCATENATE($I$52,"_Qu_",hi!$C$76),kt_dat!$A$2:$DF$4218,Kt!$B103,0)</f>
        <v>184.73129200017803</v>
      </c>
      <c r="K103" s="120">
        <f>VLOOKUP(CONCATENATE($J$52,"_Qu_",hi!$C$76),kt_dat_gg!$A$2:$CD$4218,Kt!$B103,0)</f>
        <v>175.86117751004682</v>
      </c>
      <c r="L103" s="187">
        <f>VLOOKUP(CONCATENATE($K$52,"_Qu_",hi!$C$76),kt_dat!$A$2:$DF$4218,Kt!$B103,0)</f>
        <v>174.45158163209794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1"/>
        <v>51</v>
      </c>
      <c r="C104" s="118" t="s">
        <v>487</v>
      </c>
      <c r="D104" s="120"/>
      <c r="E104" s="115">
        <f>VLOOKUP(CONCATENATE($D$52,"_Qu_",hi!$C$76),kt_dat_gg!$A$2:$CD$4218,Kt!$B104,0)</f>
        <v>159.64312517570656</v>
      </c>
      <c r="F104" s="187">
        <f>VLOOKUP(CONCATENATE($E$52,"_Qu_",hi!$C$76),kt_dat!$A$2:$DF$4218,Kt!$B104,0)</f>
        <v>160.23666687212858</v>
      </c>
      <c r="G104" s="120">
        <f>VLOOKUP(CONCATENATE($F$52,"_Qu_",hi!$C$76),kt_dat_gg!$A$2:$CD$4218,Kt!$B104,0)</f>
        <v>169.17509949014232</v>
      </c>
      <c r="H104" s="187">
        <f>VLOOKUP(CONCATENATE($G$52,"_Qu_",hi!$C$76),kt_dat!$A$2:$DF$4218,Kt!$B104,0)</f>
        <v>170.57406382042041</v>
      </c>
      <c r="I104" s="120">
        <f>VLOOKUP(CONCATENATE($H$52,"_Qu_",hi!$C$76),kt_dat_gg!$A$2:$CD$4218,Kt!$B104,0)</f>
        <v>191.97410145860218</v>
      </c>
      <c r="J104" s="187">
        <f>VLOOKUP(CONCATENATE($I$52,"_Qu_",hi!$C$76),kt_dat!$A$2:$DF$4218,Kt!$B104,0)</f>
        <v>192.05643368691838</v>
      </c>
      <c r="K104" s="120">
        <f>VLOOKUP(CONCATENATE($J$52,"_Qu_",hi!$C$76),kt_dat_gg!$A$2:$CD$4218,Kt!$B104,0)</f>
        <v>179.38644789229434</v>
      </c>
      <c r="L104" s="187">
        <f>VLOOKUP(CONCATENATE($K$52,"_Qu_",hi!$C$76),kt_dat!$A$2:$DF$4218,Kt!$B104,0)</f>
        <v>180.07941409704534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1"/>
        <v>52</v>
      </c>
      <c r="C105" s="118" t="s">
        <v>488</v>
      </c>
      <c r="D105" s="120"/>
      <c r="E105" s="115">
        <f>VLOOKUP(CONCATENATE($D$52,"_Qu_",hi!$C$76),kt_dat_gg!$A$2:$CD$4218,Kt!$B105,0)</f>
        <v>162.04427802894926</v>
      </c>
      <c r="F105" s="187">
        <f>VLOOKUP(CONCATENATE($E$52,"_Qu_",hi!$C$76),kt_dat!$A$2:$DF$4218,Kt!$B105,0)</f>
        <v>161.64792921976007</v>
      </c>
      <c r="G105" s="120">
        <f>VLOOKUP(CONCATENATE($F$52,"_Qu_",hi!$C$76),kt_dat_gg!$A$2:$CD$4218,Kt!$B105,0)</f>
        <v>171.18903857267753</v>
      </c>
      <c r="H105" s="187">
        <f>VLOOKUP(CONCATENATE($G$52,"_Qu_",hi!$C$76),kt_dat!$A$2:$DF$4218,Kt!$B105,0)</f>
        <v>170.58303788898138</v>
      </c>
      <c r="I105" s="120">
        <f>VLOOKUP(CONCATENATE($H$52,"_Qu_",hi!$C$76),kt_dat_gg!$A$2:$CD$4218,Kt!$B105,0)</f>
        <v>197.71097029566553</v>
      </c>
      <c r="J105" s="187">
        <f>VLOOKUP(CONCATENATE($I$52,"_Qu_",hi!$C$76),kt_dat!$A$2:$DF$4218,Kt!$B105,0)</f>
        <v>199.13457868871015</v>
      </c>
      <c r="K105" s="120">
        <f>VLOOKUP(CONCATENATE($J$52,"_Qu_",hi!$C$76),kt_dat_gg!$A$2:$CD$4218,Kt!$B105,0)</f>
        <v>183.23455122293595</v>
      </c>
      <c r="L105" s="187">
        <f>VLOOKUP(CONCATENATE($K$52,"_Qu_",hi!$C$76),kt_dat!$A$2:$DF$4218,Kt!$B105,0)</f>
        <v>183.62834794773983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1"/>
        <v>53</v>
      </c>
      <c r="C106" s="118" t="s">
        <v>494</v>
      </c>
      <c r="D106" s="120"/>
      <c r="E106" s="115">
        <f>VLOOKUP(CONCATENATE($D$52,"_Qu_",hi!$C$76),kt_dat_gg!$A$2:$CD$4218,Kt!$B106,0)</f>
        <v>163.99031631085347</v>
      </c>
      <c r="F106" s="187">
        <f>VLOOKUP(CONCATENATE($E$52,"_Qu_",hi!$C$76),kt_dat!$A$2:$DF$4218,Kt!$B106,0)</f>
        <v>164.24823799495911</v>
      </c>
      <c r="G106" s="120">
        <f>VLOOKUP(CONCATENATE($F$52,"_Qu_",hi!$C$76),kt_dat_gg!$A$2:$CD$4218,Kt!$B106,0)</f>
        <v>172.72478584181133</v>
      </c>
      <c r="H106" s="187">
        <f>VLOOKUP(CONCATENATE($G$52,"_Qu_",hi!$C$76),kt_dat!$A$2:$DF$4218,Kt!$B106,0)</f>
        <v>172.41001400863084</v>
      </c>
      <c r="I106" s="120">
        <f>VLOOKUP(CONCATENATE($H$52,"_Qu_",hi!$C$76),kt_dat_gg!$A$2:$CD$4218,Kt!$B106,0)</f>
        <v>201.70436822890278</v>
      </c>
      <c r="J106" s="187">
        <f>VLOOKUP(CONCATENATE($I$52,"_Qu_",hi!$C$76),kt_dat!$A$2:$DF$4218,Kt!$B106,0)</f>
        <v>201.94189851136807</v>
      </c>
      <c r="K106" s="120">
        <f>VLOOKUP(CONCATENATE($J$52,"_Qu_",hi!$C$76),kt_dat_gg!$A$2:$CD$4218,Kt!$B106,0)</f>
        <v>185.99436849630774</v>
      </c>
      <c r="L106" s="187">
        <f>VLOOKUP(CONCATENATE($K$52,"_Qu_",hi!$C$76),kt_dat!$A$2:$DF$4218,Kt!$B106,0)</f>
        <v>185.99589162402265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1"/>
        <v>54</v>
      </c>
      <c r="C107" s="118" t="s">
        <v>511</v>
      </c>
      <c r="D107" s="120"/>
      <c r="E107" s="115">
        <f>VLOOKUP(CONCATENATE($D$52,"_Qu_",hi!$C$76),kt_dat_gg!$A$2:$CD$4218,Kt!$B107,0)</f>
        <v>165.79182615844707</v>
      </c>
      <c r="F107" s="187">
        <f>VLOOKUP(CONCATENATE($E$52,"_Qu_",hi!$C$76),kt_dat!$A$2:$DF$4218,Kt!$B107,0)</f>
        <v>166.07478171784123</v>
      </c>
      <c r="G107" s="120">
        <f>VLOOKUP(CONCATENATE($F$52,"_Qu_",hi!$C$76),kt_dat_gg!$A$2:$CD$4218,Kt!$B107,0)</f>
        <v>175.64035633945545</v>
      </c>
      <c r="H107" s="187">
        <f>VLOOKUP(CONCATENATE($G$52,"_Qu_",hi!$C$76),kt_dat!$A$2:$DF$4218,Kt!$B107,0)</f>
        <v>175.18130562782176</v>
      </c>
      <c r="I107" s="120">
        <f>VLOOKUP(CONCATENATE($H$52,"_Qu_",hi!$C$76),kt_dat_gg!$A$2:$CD$4218,Kt!$B107,0)</f>
        <v>202.57015747668413</v>
      </c>
      <c r="J107" s="187">
        <f>VLOOKUP(CONCATENATE($I$52,"_Qu_",hi!$C$76),kt_dat!$A$2:$DF$4218,Kt!$B107,0)</f>
        <v>204.03662748663015</v>
      </c>
      <c r="K107" s="120">
        <f>VLOOKUP(CONCATENATE($J$52,"_Qu_",hi!$C$76),kt_dat_gg!$A$2:$CD$4218,Kt!$B107,0)</f>
        <v>187.82281045156844</v>
      </c>
      <c r="L107" s="187">
        <f>VLOOKUP(CONCATENATE($K$52,"_Qu_",hi!$C$76),kt_dat!$A$2:$DF$4218,Kt!$B107,0)</f>
        <v>188.35886591716078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1"/>
        <v>55</v>
      </c>
      <c r="C108" s="118" t="s">
        <v>518</v>
      </c>
      <c r="D108" s="120"/>
      <c r="E108" s="115">
        <f>VLOOKUP(CONCATENATE($D$52,"_Qu_",hi!$C$76),kt_dat_gg!$A$2:$CD$4218,Kt!$B108,0)</f>
        <v>168.07568713909242</v>
      </c>
      <c r="F108" s="187">
        <f>VLOOKUP(CONCATENATE($E$52,"_Qu_",hi!$C$76),kt_dat!$A$2:$DF$4218,Kt!$B108,0)</f>
        <v>167.05245876254082</v>
      </c>
      <c r="G108" s="120">
        <f>VLOOKUP(CONCATENATE($F$52,"_Qu_",hi!$C$76),kt_dat_gg!$A$2:$CD$4218,Kt!$B108,0)</f>
        <v>180.09200871048571</v>
      </c>
      <c r="H108" s="187">
        <f>VLOOKUP(CONCATENATE($G$52,"_Qu_",hi!$C$76),kt_dat!$A$2:$DF$4218,Kt!$B108,0)</f>
        <v>179.3297493819137</v>
      </c>
      <c r="I108" s="120">
        <f>VLOOKUP(CONCATENATE($H$52,"_Qu_",hi!$C$76),kt_dat_gg!$A$2:$CD$4218,Kt!$B108,0)</f>
        <v>202.85613547423449</v>
      </c>
      <c r="J108" s="187">
        <f>VLOOKUP(CONCATENATE($I$52,"_Qu_",hi!$C$76),kt_dat!$A$2:$DF$4218,Kt!$B108,0)</f>
        <v>201.7319464320542</v>
      </c>
      <c r="K108" s="120">
        <f>VLOOKUP(CONCATENATE($J$52,"_Qu_",hi!$C$76),kt_dat_gg!$A$2:$CD$4218,Kt!$B108,0)</f>
        <v>190.07339900275306</v>
      </c>
      <c r="L108" s="187">
        <f>VLOOKUP(CONCATENATE($K$52,"_Qu_",hi!$C$76),kt_dat!$A$2:$DF$4218,Kt!$B108,0)</f>
        <v>189.1136738135219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1"/>
        <v>56</v>
      </c>
      <c r="C109" s="118" t="s">
        <v>519</v>
      </c>
      <c r="D109" s="120"/>
      <c r="E109" s="115">
        <f>VLOOKUP(CONCATENATE($D$52,"_Qu_",hi!$C$76),kt_dat_gg!$A$2:$CD$4218,Kt!$B109,0)</f>
        <v>172.81466878366118</v>
      </c>
      <c r="F109" s="187">
        <f>VLOOKUP(CONCATENATE($E$52,"_Qu_",hi!$C$76),kt_dat!$A$2:$DF$4218,Kt!$B109,0)</f>
        <v>171.09982093689521</v>
      </c>
      <c r="G109" s="120">
        <f>VLOOKUP(CONCATENATE($F$52,"_Qu_",hi!$C$76),kt_dat_gg!$A$2:$CD$4218,Kt!$B109,0)</f>
        <v>185.59823633733421</v>
      </c>
      <c r="H109" s="187">
        <f>VLOOKUP(CONCATENATE($G$52,"_Qu_",hi!$C$76),kt_dat!$A$2:$DF$4218,Kt!$B109,0)</f>
        <v>185.76497112172163</v>
      </c>
      <c r="I109" s="120">
        <f>VLOOKUP(CONCATENATE($H$52,"_Qu_",hi!$C$76),kt_dat_gg!$A$2:$CD$4218,Kt!$B109,0)</f>
        <v>204.88876224499469</v>
      </c>
      <c r="J109" s="187">
        <f>VLOOKUP(CONCATENATE($I$52,"_Qu_",hi!$C$76),kt_dat!$A$2:$DF$4218,Kt!$B109,0)</f>
        <v>202.79983250401909</v>
      </c>
      <c r="K109" s="120">
        <f>VLOOKUP(CONCATENATE($J$52,"_Qu_",hi!$C$76),kt_dat_gg!$A$2:$CD$4218,Kt!$B109,0)</f>
        <v>193.83347811074123</v>
      </c>
      <c r="L109" s="187">
        <f>VLOOKUP(CONCATENATE($K$52,"_Qu_",hi!$C$76),kt_dat!$A$2:$DF$4218,Kt!$B109,0)</f>
        <v>192.74765727757654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1"/>
        <v>57</v>
      </c>
      <c r="C110" s="118" t="s">
        <v>520</v>
      </c>
      <c r="D110" s="120"/>
      <c r="E110" s="115">
        <f>VLOOKUP(CONCATENATE($D$52,"_Qu_",hi!$C$76),kt_dat_gg!$A$2:$CD$4218,Kt!$B110,0)</f>
        <v>177.58789914819283</v>
      </c>
      <c r="F110" s="187">
        <f>VLOOKUP(CONCATENATE($E$52,"_Qu_",hi!$C$76),kt_dat!$A$2:$DF$4218,Kt!$B110,0)</f>
        <v>180.29172665154744</v>
      </c>
      <c r="G110" s="120">
        <f>VLOOKUP(CONCATENATE($F$52,"_Qu_",hi!$C$76),kt_dat_gg!$A$2:$CD$4218,Kt!$B110,0)</f>
        <v>190.57033531176012</v>
      </c>
      <c r="H110" s="187">
        <f>VLOOKUP(CONCATENATE($G$52,"_Qu_",hi!$C$76),kt_dat!$A$2:$DF$4218,Kt!$B110,0)</f>
        <v>191.69998850836723</v>
      </c>
      <c r="I110" s="120">
        <f>VLOOKUP(CONCATENATE($H$52,"_Qu_",hi!$C$76),kt_dat_gg!$A$2:$CD$4218,Kt!$B110,0)</f>
        <v>209.1802639068826</v>
      </c>
      <c r="J110" s="187">
        <f>VLOOKUP(CONCATENATE($I$52,"_Qu_",hi!$C$76),kt_dat!$A$2:$DF$4218,Kt!$B110,0)</f>
        <v>210.13450779891079</v>
      </c>
      <c r="K110" s="120">
        <f>VLOOKUP(CONCATENATE($J$52,"_Qu_",hi!$C$76),kt_dat_gg!$A$2:$CD$4218,Kt!$B110,0)</f>
        <v>198.4677577843195</v>
      </c>
      <c r="L110" s="187">
        <f>VLOOKUP(CONCATENATE($K$52,"_Qu_",hi!$C$76),kt_dat!$A$2:$DF$4218,Kt!$B110,0)</f>
        <v>199.63910324112518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1"/>
        <v>58</v>
      </c>
      <c r="C111" s="118" t="s">
        <v>521</v>
      </c>
      <c r="D111" s="120"/>
      <c r="E111" s="115">
        <f>VLOOKUP(CONCATENATE($D$52,"_Qu_",hi!$C$76),kt_dat_gg!$A$2:$CD$4218,Kt!$B111,0)</f>
        <v>181.13693111244677</v>
      </c>
      <c r="F111" s="187">
        <f>VLOOKUP(CONCATENATE($E$52,"_Qu_",hi!$C$76),kt_dat!$A$2:$DF$4218,Kt!$B111,0)</f>
        <v>181.37214985613585</v>
      </c>
      <c r="G111" s="120">
        <f>VLOOKUP(CONCATENATE($F$52,"_Qu_",hi!$C$76),kt_dat_gg!$A$2:$CD$4218,Kt!$B111,0)</f>
        <v>192.9707288386239</v>
      </c>
      <c r="H111" s="187">
        <f>VLOOKUP(CONCATENATE($G$52,"_Qu_",hi!$C$76),kt_dat!$A$2:$DF$4218,Kt!$B111,0)</f>
        <v>194.24604630519153</v>
      </c>
      <c r="I111" s="120">
        <f>VLOOKUP(CONCATENATE($H$52,"_Qu_",hi!$C$76),kt_dat_gg!$A$2:$CD$4218,Kt!$B111,0)</f>
        <v>215.58911766054698</v>
      </c>
      <c r="J111" s="187">
        <f>VLOOKUP(CONCATENATE($I$52,"_Qu_",hi!$C$76),kt_dat!$A$2:$DF$4218,Kt!$B111,0)</f>
        <v>214.60645141771801</v>
      </c>
      <c r="K111" s="120">
        <f>VLOOKUP(CONCATENATE($J$52,"_Qu_",hi!$C$76),kt_dat_gg!$A$2:$CD$4218,Kt!$B111,0)</f>
        <v>202.92282119238689</v>
      </c>
      <c r="L111" s="187">
        <f>VLOOKUP(CONCATENATE($K$52,"_Qu_",hi!$C$76),kt_dat!$A$2:$DF$4218,Kt!$B111,0)</f>
        <v>203.01651283425679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1"/>
        <v>59</v>
      </c>
      <c r="C112" s="118" t="s">
        <v>522</v>
      </c>
      <c r="D112" s="120"/>
      <c r="E112" s="115">
        <f>VLOOKUP(CONCATENATE($D$52,"_Qu_",hi!$C$76),kt_dat_gg!$A$2:$CD$4218,Kt!$B112,0)</f>
        <v>183.03231436344888</v>
      </c>
      <c r="F112" s="187">
        <f>VLOOKUP(CONCATENATE($E$52,"_Qu_",hi!$C$76),kt_dat!$A$2:$DF$4218,Kt!$B112,0)</f>
        <v>181.74691682965704</v>
      </c>
      <c r="G112" s="120">
        <f>VLOOKUP(CONCATENATE($F$52,"_Qu_",hi!$C$76),kt_dat_gg!$A$2:$CD$4218,Kt!$B112,0)</f>
        <v>194.6960527791355</v>
      </c>
      <c r="H112" s="187">
        <f>VLOOKUP(CONCATENATE($G$52,"_Qu_",hi!$C$76),kt_dat!$A$2:$DF$4218,Kt!$B112,0)</f>
        <v>192.96615170231291</v>
      </c>
      <c r="I112" s="120">
        <f>VLOOKUP(CONCATENATE($H$52,"_Qu_",hi!$C$76),kt_dat_gg!$A$2:$CD$4218,Kt!$B112,0)</f>
        <v>217.5797487645099</v>
      </c>
      <c r="J112" s="187">
        <f>VLOOKUP(CONCATENATE($I$52,"_Qu_",hi!$C$76),kt_dat!$A$2:$DF$4218,Kt!$B112,0)</f>
        <v>222.02639376501207</v>
      </c>
      <c r="K112" s="120">
        <f>VLOOKUP(CONCATENATE($J$52,"_Qu_",hi!$C$76),kt_dat_gg!$A$2:$CD$4218,Kt!$B112,0)</f>
        <v>204.80012459005738</v>
      </c>
      <c r="L112" s="187">
        <f>VLOOKUP(CONCATENATE($K$52,"_Qu_",hi!$C$76),kt_dat!$A$2:$DF$4218,Kt!$B112,0)</f>
        <v>206.11284750177873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1"/>
        <v>60</v>
      </c>
      <c r="C113" s="118" t="s">
        <v>523</v>
      </c>
      <c r="D113" s="120"/>
      <c r="E113" s="115">
        <f>VLOOKUP(CONCATENATE($D$52,"_Qu_",hi!$C$76),kt_dat_gg!$A$2:$CD$4218,Kt!$B113,0)</f>
        <v>186.93209184192628</v>
      </c>
      <c r="F113" s="187">
        <f>VLOOKUP(CONCATENATE($E$52,"_Qu_",hi!$C$76),kt_dat!$A$2:$DF$4218,Kt!$B113,0)</f>
        <v>185.97787640455374</v>
      </c>
      <c r="G113" s="120">
        <f>VLOOKUP(CONCATENATE($F$52,"_Qu_",hi!$C$76),kt_dat_gg!$A$2:$CD$4218,Kt!$B113,0)</f>
        <v>198.26389786660422</v>
      </c>
      <c r="H113" s="187">
        <f>VLOOKUP(CONCATENATE($G$52,"_Qu_",hi!$C$76),kt_dat!$A$2:$DF$4218,Kt!$B113,0)</f>
        <v>196.87596032990214</v>
      </c>
      <c r="I113" s="120">
        <f>VLOOKUP(CONCATENATE($H$52,"_Qu_",hi!$C$76),kt_dat_gg!$A$2:$CD$4218,Kt!$B113,0)</f>
        <v>220.45221955482168</v>
      </c>
      <c r="J113" s="187">
        <f>VLOOKUP(CONCATENATE($I$52,"_Qu_",hi!$C$76),kt_dat!$A$2:$DF$4218,Kt!$B113,0)</f>
        <v>216.10640111079965</v>
      </c>
      <c r="K113" s="120">
        <f>VLOOKUP(CONCATENATE($J$52,"_Qu_",hi!$C$76),kt_dat_gg!$A$2:$CD$4218,Kt!$B113,0)</f>
        <v>208.05912426732206</v>
      </c>
      <c r="L113" s="187">
        <f>VLOOKUP(CONCATENATE($K$52,"_Qu_",hi!$C$76),kt_dat!$A$2:$DF$4218,Kt!$B113,0)</f>
        <v>205.27101343413659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1"/>
        <v>61</v>
      </c>
      <c r="C114" s="118" t="s">
        <v>524</v>
      </c>
      <c r="D114" s="120"/>
      <c r="E114" s="115">
        <f>VLOOKUP(CONCATENATE($D$52,"_Qu_",hi!$C$76),kt_dat_gg!$A$2:$CD$4218,Kt!$B114,0)</f>
        <v>189.89536934412249</v>
      </c>
      <c r="F114" s="187">
        <f>VLOOKUP(CONCATENATE($E$52,"_Qu_",hi!$C$76),kt_dat!$A$2:$DF$4218,Kt!$B114,0)</f>
        <v>193.071482291568</v>
      </c>
      <c r="G114" s="120">
        <f>VLOOKUP(CONCATENATE($F$52,"_Qu_",hi!$C$76),kt_dat_gg!$A$2:$CD$4218,Kt!$B114,0)</f>
        <v>201.36683006925901</v>
      </c>
      <c r="H114" s="187">
        <f>VLOOKUP(CONCATENATE($G$52,"_Qu_",hi!$C$76),kt_dat!$A$2:$DF$4218,Kt!$B114,0)</f>
        <v>204.94958156759768</v>
      </c>
      <c r="I114" s="120">
        <f>VLOOKUP(CONCATENATE($H$52,"_Qu_",hi!$C$76),kt_dat_gg!$A$2:$CD$4218,Kt!$B114,0)</f>
        <v>222.52833714378548</v>
      </c>
      <c r="J114" s="187">
        <f>VLOOKUP(CONCATENATE($I$52,"_Qu_",hi!$C$76),kt_dat!$A$2:$DF$4218,Kt!$B114,0)</f>
        <v>223.22386378865335</v>
      </c>
      <c r="K114" s="120">
        <f>VLOOKUP(CONCATENATE($J$52,"_Qu_",hi!$C$76),kt_dat_gg!$A$2:$CD$4218,Kt!$B114,0)</f>
        <v>210.650497529045</v>
      </c>
      <c r="L114" s="187">
        <f>VLOOKUP(CONCATENATE($K$52,"_Qu_",hi!$C$76),kt_dat!$A$2:$DF$4218,Kt!$B114,0)</f>
        <v>212.79351186605081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1"/>
        <v>62</v>
      </c>
      <c r="C115" s="118" t="s">
        <v>579</v>
      </c>
      <c r="D115" s="120"/>
      <c r="E115" s="115">
        <f>VLOOKUP(CONCATENATE($D$52,"_Qu_",hi!$C$76),kt_dat_gg!$A$2:$CD$4218,Kt!$B115,0)</f>
        <v>191.45676582499416</v>
      </c>
      <c r="F115" s="187">
        <f>VLOOKUP(CONCATENATE($E$52,"_Qu_",hi!$C$76),kt_dat!$A$2:$DF$4218,Kt!$B115,0)</f>
        <v>190.63674933624571</v>
      </c>
      <c r="G115" s="120">
        <f>VLOOKUP(CONCATENATE($F$52,"_Qu_",hi!$C$76),kt_dat_gg!$A$2:$CD$4218,Kt!$B115,0)</f>
        <v>204.00374938940345</v>
      </c>
      <c r="H115" s="187">
        <f>VLOOKUP(CONCATENATE($G$52,"_Qu_",hi!$C$76),kt_dat!$A$2:$DF$4218,Kt!$B115,0)</f>
        <v>202.27494831027718</v>
      </c>
      <c r="I115" s="120">
        <f>VLOOKUP(CONCATENATE($H$52,"_Qu_",hi!$C$76),kt_dat_gg!$A$2:$CD$4218,Kt!$B115,0)</f>
        <v>226.64038511186973</v>
      </c>
      <c r="J115" s="187">
        <f>VLOOKUP(CONCATENATE($I$52,"_Qu_",hi!$C$76),kt_dat!$A$2:$DF$4218,Kt!$B115,0)</f>
        <v>228.25474653190341</v>
      </c>
      <c r="K115" s="120">
        <f>VLOOKUP(CONCATENATE($J$52,"_Qu_",hi!$C$76),kt_dat_gg!$A$2:$CD$4218,Kt!$B115,0)</f>
        <v>213.91006106103802</v>
      </c>
      <c r="L115" s="187">
        <f>VLOOKUP(CONCATENATE($K$52,"_Qu_",hi!$C$76),kt_dat!$A$2:$DF$4218,Kt!$B115,0)</f>
        <v>213.88696728694762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1"/>
        <v>63</v>
      </c>
      <c r="C116" s="118" t="s">
        <v>580</v>
      </c>
      <c r="D116" s="120"/>
      <c r="E116" s="115">
        <f>VLOOKUP(CONCATENATE($D$52,"_Qu_",hi!$C$76),kt_dat_gg!$A$2:$CD$4218,Kt!$B116,0)</f>
        <v>189.47933537101403</v>
      </c>
      <c r="F116" s="187">
        <f>VLOOKUP(CONCATENATE($E$52,"_Qu_",hi!$C$76),kt_dat!$A$2:$DF$4218,Kt!$B116,0)</f>
        <v>190.6620658471688</v>
      </c>
      <c r="G116" s="120">
        <f>VLOOKUP(CONCATENATE($F$52,"_Qu_",hi!$C$76),kt_dat_gg!$A$2:$CD$4218,Kt!$B116,0)</f>
        <v>203.88685937950973</v>
      </c>
      <c r="H116" s="187">
        <f>VLOOKUP(CONCATENATE($G$52,"_Qu_",hi!$C$76),kt_dat!$A$2:$DF$4218,Kt!$B116,0)</f>
        <v>204.78671829033561</v>
      </c>
      <c r="I116" s="120">
        <f>VLOOKUP(CONCATENATE($H$52,"_Qu_",hi!$C$76),kt_dat_gg!$A$2:$CD$4218,Kt!$B116,0)</f>
        <v>230.77410506378465</v>
      </c>
      <c r="J116" s="187">
        <f>VLOOKUP(CONCATENATE($I$52,"_Qu_",hi!$C$76),kt_dat!$A$2:$DF$4218,Kt!$B116,0)</f>
        <v>228.4425450150525</v>
      </c>
      <c r="K116" s="120">
        <f>VLOOKUP(CONCATENATE($J$52,"_Qu_",hi!$C$76),kt_dat_gg!$A$2:$CD$4218,Kt!$B116,0)</f>
        <v>215.69627773018587</v>
      </c>
      <c r="L116" s="187">
        <f>VLOOKUP(CONCATENATE($K$52,"_Qu_",hi!$C$76),kt_dat!$A$2:$DF$4218,Kt!$B116,0)</f>
        <v>215.04970403011563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">
      <c r="A117" s="13"/>
      <c r="B117" s="106">
        <f t="shared" si="1"/>
        <v>64</v>
      </c>
      <c r="C117" s="118" t="s">
        <v>3730</v>
      </c>
      <c r="D117" s="120"/>
      <c r="E117" s="115">
        <f>VLOOKUP(CONCATENATE($D$52,"_Qu_",hi!$C$76),kt_dat_gg!$A$2:$CD$4218,Kt!$B117,0)</f>
        <v>188.90196037079318</v>
      </c>
      <c r="F117" s="187">
        <f>VLOOKUP(CONCATENATE($E$52,"_Qu_",hi!$C$76),kt_dat!$A$2:$DF$4218,Kt!$B117,0)</f>
        <v>187.13919092962755</v>
      </c>
      <c r="G117" s="120">
        <f>VLOOKUP(CONCATENATE($F$52,"_Qu_",hi!$C$76),kt_dat_gg!$A$2:$CD$4218,Kt!$B117,0)</f>
        <v>204.99264000439985</v>
      </c>
      <c r="H117" s="187">
        <f>VLOOKUP(CONCATENATE($G$52,"_Qu_",hi!$C$76),kt_dat!$A$2:$DF$4218,Kt!$B117,0)</f>
        <v>204.59891153791645</v>
      </c>
      <c r="I117" s="120">
        <f>VLOOKUP(CONCATENATE($H$52,"_Qu_",hi!$C$76),kt_dat_gg!$A$2:$CD$4218,Kt!$B117,0)</f>
        <v>229.82530574540479</v>
      </c>
      <c r="J117" s="187">
        <f>VLOOKUP(CONCATENATE($I$52,"_Qu_",hi!$C$76),kt_dat!$A$2:$DF$4218,Kt!$B117,0)</f>
        <v>235.62502364439797</v>
      </c>
      <c r="K117" s="120">
        <f>VLOOKUP(CONCATENATE($J$52,"_Qu_",hi!$C$76),kt_dat_gg!$A$2:$CD$4218,Kt!$B117,0)</f>
        <v>215.65474636019655</v>
      </c>
      <c r="L117" s="187">
        <f>VLOOKUP(CONCATENATE($K$52,"_Qu_",hi!$C$76),kt_dat!$A$2:$DF$4218,Kt!$B117,0)</f>
        <v>218.15216187349438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">
      <c r="A118" s="13"/>
      <c r="B118" s="106">
        <f t="shared" si="1"/>
        <v>65</v>
      </c>
      <c r="C118" s="118" t="s">
        <v>3731</v>
      </c>
      <c r="D118" s="120"/>
      <c r="E118" s="115">
        <f>VLOOKUP(CONCATENATE($D$52,"_Qu_",hi!$C$76),kt_dat_gg!$A$2:$CD$4218,Kt!$B118,0)</f>
        <v>187.16637247552652</v>
      </c>
      <c r="F118" s="187">
        <f>VLOOKUP(CONCATENATE($E$52,"_Qu_",hi!$C$76),kt_dat!$A$2:$DF$4218,Kt!$B118,0)</f>
        <v>188.90462433558321</v>
      </c>
      <c r="G118" s="120">
        <f>VLOOKUP(CONCATENATE($F$52,"_Qu_",hi!$C$76),kt_dat_gg!$A$2:$CD$4218,Kt!$B118,0)</f>
        <v>206.11464169034403</v>
      </c>
      <c r="H118" s="187">
        <f>VLOOKUP(CONCATENATE($G$52,"_Qu_",hi!$C$76),kt_dat!$A$2:$DF$4218,Kt!$B118,0)</f>
        <v>205.59229018494744</v>
      </c>
      <c r="I118" s="120">
        <f>VLOOKUP(CONCATENATE($H$52,"_Qu_",hi!$C$76),kt_dat_gg!$A$2:$CD$4218,Kt!$B118,0)</f>
        <v>226.50931744191902</v>
      </c>
      <c r="J118" s="187">
        <f>VLOOKUP(CONCATENATE($I$52,"_Qu_",hi!$C$76),kt_dat!$A$2:$DF$4218,Kt!$B118,0)</f>
        <v>225.40834857676396</v>
      </c>
      <c r="K118" s="120">
        <f>VLOOKUP(CONCATENATE($J$52,"_Qu_",hi!$C$76),kt_dat_gg!$A$2:$CD$4218,Kt!$B118,0)</f>
        <v>214.36700620770822</v>
      </c>
      <c r="L118" s="187">
        <f>VLOOKUP(CONCATENATE($K$52,"_Qu_",hi!$C$76),kt_dat!$A$2:$DF$4218,Kt!$B118,0)</f>
        <v>213.76237317697959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">
      <c r="A119" s="13"/>
      <c r="B119" s="106">
        <f t="shared" si="1"/>
        <v>66</v>
      </c>
      <c r="C119" s="118" t="s">
        <v>3732</v>
      </c>
      <c r="D119" s="120"/>
      <c r="E119" s="115">
        <f>VLOOKUP(CONCATENATE($D$52,"_Qu_",hi!$C$76),kt_dat_gg!$A$2:$CD$4218,Kt!$B119,0)</f>
        <v>187.33736040769313</v>
      </c>
      <c r="F119" s="187">
        <f>VLOOKUP(CONCATENATE($E$52,"_Qu_",hi!$C$76),kt_dat!$A$2:$DF$4218,Kt!$B119,0)</f>
        <v>185.45530216136882</v>
      </c>
      <c r="G119" s="120">
        <f>VLOOKUP(CONCATENATE($F$52,"_Qu_",hi!$C$76),kt_dat_gg!$A$2:$CD$4218,Kt!$B119,0)</f>
        <v>206.93140892447843</v>
      </c>
      <c r="H119" s="187">
        <f>VLOOKUP(CONCATENATE($G$52,"_Qu_",hi!$C$76),kt_dat!$A$2:$DF$4218,Kt!$B119,0)</f>
        <v>208.15272334816822</v>
      </c>
      <c r="I119" s="120">
        <f>VLOOKUP(CONCATENATE($H$52,"_Qu_",hi!$C$76),kt_dat_gg!$A$2:$CD$4218,Kt!$B119,0)</f>
        <v>219.66863786580325</v>
      </c>
      <c r="J119" s="187">
        <f>VLOOKUP(CONCATENATE($I$52,"_Qu_",hi!$C$76),kt_dat!$A$2:$DF$4218,Kt!$B119,0)</f>
        <v>218.49458010459512</v>
      </c>
      <c r="K119" s="120">
        <f>VLOOKUP(CONCATENATE($J$52,"_Qu_",hi!$C$76),kt_dat_gg!$A$2:$CD$4218,Kt!$B119,0)</f>
        <v>211.40327947587116</v>
      </c>
      <c r="L119" s="187">
        <f>VLOOKUP(CONCATENATE($K$52,"_Qu_",hi!$C$76),kt_dat!$A$2:$DF$4218,Kt!$B119,0)</f>
        <v>211.18648357265064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">
      <c r="A120" s="13"/>
      <c r="B120" s="106">
        <f t="shared" si="1"/>
        <v>67</v>
      </c>
      <c r="C120" s="118" t="s">
        <v>3734</v>
      </c>
      <c r="D120" s="120"/>
      <c r="E120" s="115">
        <f>VLOOKUP(CONCATENATE($D$52,"_Qu_",hi!$C$76),kt_dat_gg!$A$2:$CD$4218,Kt!$B120,0)</f>
        <v>186.91902861751115</v>
      </c>
      <c r="F120" s="187">
        <f>VLOOKUP(CONCATENATE($E$52,"_Qu_",hi!$C$76),kt_dat!$A$2:$DF$4218,Kt!$B120,0)</f>
        <v>187.65215472612732</v>
      </c>
      <c r="G120" s="120">
        <f>VLOOKUP(CONCATENATE($F$52,"_Qu_",hi!$C$76),kt_dat_gg!$A$2:$CD$4218,Kt!$B120,0)</f>
        <v>207.01817424347925</v>
      </c>
      <c r="H120" s="187">
        <f>VLOOKUP(CONCATENATE($G$52,"_Qu_",hi!$C$76),kt_dat!$A$2:$DF$4218,Kt!$B120,0)</f>
        <v>207.04921324031966</v>
      </c>
      <c r="I120" s="120">
        <f>VLOOKUP(CONCATENATE($H$52,"_Qu_",hi!$C$76),kt_dat_gg!$A$2:$CD$4218,Kt!$B120,0)</f>
        <v>217.00029125490235</v>
      </c>
      <c r="J120" s="187">
        <f>VLOOKUP(CONCATENATE($I$52,"_Qu_",hi!$C$76),kt_dat!$A$2:$DF$4218,Kt!$B120,0)</f>
        <v>215.1029849160507</v>
      </c>
      <c r="K120" s="120">
        <f>VLOOKUP(CONCATENATE($J$52,"_Qu_",hi!$C$76),kt_dat_gg!$A$2:$CD$4218,Kt!$B120,0)</f>
        <v>210.10581627173269</v>
      </c>
      <c r="L120" s="187">
        <f>VLOOKUP(CONCATENATE($K$52,"_Qu_",hi!$C$76),kt_dat!$A$2:$DF$4218,Kt!$B120,0)</f>
        <v>209.26098167798321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">
      <c r="A121" s="13"/>
      <c r="B121" s="106">
        <f t="shared" si="1"/>
        <v>68</v>
      </c>
      <c r="C121" s="118" t="s">
        <v>3735</v>
      </c>
      <c r="D121" s="120"/>
      <c r="E121" s="115">
        <f>VLOOKUP(CONCATENATE($D$52,"_Qu_",hi!$C$76),kt_dat_gg!$A$2:$CD$4218,Kt!$B121,0)</f>
        <v>191.36304584147027</v>
      </c>
      <c r="F121" s="187">
        <f>VLOOKUP(CONCATENATE($E$52,"_Qu_",hi!$C$76),kt_dat!$A$2:$DF$4218,Kt!$B121,0)</f>
        <v>187.64962896503727</v>
      </c>
      <c r="G121" s="120">
        <f>VLOOKUP(CONCATENATE($F$52,"_Qu_",hi!$C$76),kt_dat_gg!$A$2:$CD$4218,Kt!$B121,0)</f>
        <v>208.51899437282154</v>
      </c>
      <c r="H121" s="187">
        <f>VLOOKUP(CONCATENATE($G$52,"_Qu_",hi!$C$76),kt_dat!$A$2:$DF$4218,Kt!$B121,0)</f>
        <v>205.85258614194979</v>
      </c>
      <c r="I121" s="120">
        <f>VLOOKUP(CONCATENATE($H$52,"_Qu_",hi!$C$76),kt_dat_gg!$A$2:$CD$4218,Kt!$B121,0)</f>
        <v>218.94139890138158</v>
      </c>
      <c r="J121" s="187">
        <f>VLOOKUP(CONCATENATE($I$52,"_Qu_",hi!$C$76),kt_dat!$A$2:$DF$4218,Kt!$B121,0)</f>
        <v>217.40330874406126</v>
      </c>
      <c r="K121" s="120">
        <f>VLOOKUP(CONCATENATE($J$52,"_Qu_",hi!$C$76),kt_dat_gg!$A$2:$CD$4218,Kt!$B121,0)</f>
        <v>212.07997799742142</v>
      </c>
      <c r="L121" s="187">
        <f>VLOOKUP(CONCATENATE($K$52,"_Qu_",hi!$C$76),kt_dat!$A$2:$DF$4218,Kt!$B121,0)</f>
        <v>209.86998356456428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">
      <c r="A122" s="13"/>
      <c r="B122" s="106">
        <f t="shared" si="1"/>
        <v>69</v>
      </c>
      <c r="C122" s="118" t="s">
        <v>3802</v>
      </c>
      <c r="D122" s="120"/>
      <c r="E122" s="115">
        <f>VLOOKUP(CONCATENATE($D$52,"_Qu_",hi!$C$76),kt_dat_gg!$A$2:$CD$4218,Kt!$B122,0)</f>
        <v>195.81287338117735</v>
      </c>
      <c r="F122" s="187">
        <f>VLOOKUP(CONCATENATE($E$52,"_Qu_",hi!$C$76),kt_dat!$A$2:$DF$4218,Kt!$B122,0)</f>
        <v>198.78735383324627</v>
      </c>
      <c r="G122" s="120">
        <f>VLOOKUP(CONCATENATE($F$52,"_Qu_",hi!$C$76),kt_dat_gg!$A$2:$CD$4218,Kt!$B122,0)</f>
        <v>207.87187642118218</v>
      </c>
      <c r="H122" s="187">
        <f>VLOOKUP(CONCATENATE($G$52,"_Qu_",hi!$C$76),kt_dat!$A$2:$DF$4218,Kt!$B122,0)</f>
        <v>212.65518373619506</v>
      </c>
      <c r="I122" s="120">
        <f>VLOOKUP(CONCATENATE($H$52,"_Qu_",hi!$C$76),kt_dat_gg!$A$2:$CD$4218,Kt!$B122,0)</f>
        <v>219.35268354544692</v>
      </c>
      <c r="J122" s="187">
        <f>VLOOKUP(CONCATENATE($I$52,"_Qu_",hi!$C$76),kt_dat!$A$2:$DF$4218,Kt!$B122,0)</f>
        <v>224.31790304403273</v>
      </c>
      <c r="K122" s="120">
        <f>VLOOKUP(CONCATENATE($J$52,"_Qu_",hi!$C$76),kt_dat_gg!$A$2:$CD$4218,Kt!$B122,0)</f>
        <v>212.39642219899841</v>
      </c>
      <c r="L122" s="187">
        <f>VLOOKUP(CONCATENATE($K$52,"_Qu_",hi!$C$76),kt_dat!$A$2:$DF$4218,Kt!$B122,0)</f>
        <v>217.10896874971669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">
      <c r="A123" s="13"/>
      <c r="B123" s="106">
        <f t="shared" si="1"/>
        <v>70</v>
      </c>
      <c r="C123" s="118" t="s">
        <v>3819</v>
      </c>
      <c r="D123" s="120"/>
      <c r="E123" s="115">
        <f>VLOOKUP(CONCATENATE($D$52,"_Qu_",hi!$C$76),kt_dat_gg!$A$2:$CD$4218,Kt!$B123,0)</f>
        <v>202.85699767375226</v>
      </c>
      <c r="F123" s="187">
        <f>VLOOKUP(CONCATENATE($E$52,"_Qu_",hi!$C$76),kt_dat!$A$2:$DF$4218,Kt!$B123,0)</f>
        <v>201.00163734524847</v>
      </c>
      <c r="G123" s="120">
        <f>VLOOKUP(CONCATENATE($F$52,"_Qu_",hi!$C$76),kt_dat_gg!$A$2:$CD$4218,Kt!$B123,0)</f>
        <v>208.22524795645867</v>
      </c>
      <c r="H123" s="187">
        <f>VLOOKUP(CONCATENATE($G$52,"_Qu_",hi!$C$76),kt_dat!$A$2:$DF$4218,Kt!$B123,0)</f>
        <v>205.10785938540175</v>
      </c>
      <c r="I123" s="120">
        <f>VLOOKUP(CONCATENATE($H$52,"_Qu_",hi!$C$76),kt_dat_gg!$A$2:$CD$4218,Kt!$B123,0)</f>
        <v>220.72381624517712</v>
      </c>
      <c r="J123" s="187">
        <f>VLOOKUP(CONCATENATE($I$52,"_Qu_",hi!$C$76),kt_dat!$A$2:$DF$4218,Kt!$B123,0)</f>
        <v>216.33683884824683</v>
      </c>
      <c r="K123" s="120">
        <f>VLOOKUP(CONCATENATE($J$52,"_Qu_",hi!$C$76),kt_dat_gg!$A$2:$CD$4218,Kt!$B123,0)</f>
        <v>213.83398075659147</v>
      </c>
      <c r="L123" s="187">
        <f>VLOOKUP(CONCATENATE($K$52,"_Qu_",hi!$C$76),kt_dat!$A$2:$DF$4218,Kt!$B123,0)</f>
        <v>210.21031428271431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">
      <c r="A124" s="13"/>
      <c r="B124" s="106">
        <f t="shared" si="1"/>
        <v>71</v>
      </c>
      <c r="C124" s="118" t="s">
        <v>3820</v>
      </c>
      <c r="D124" s="120"/>
      <c r="E124" s="115">
        <f>VLOOKUP(CONCATENATE($D$52,"_Qu_",hi!$C$76),kt_dat_gg!$A$2:$CD$4218,Kt!$B124,0)</f>
        <v>205.82000121126839</v>
      </c>
      <c r="F124" s="187">
        <f>VLOOKUP(CONCATENATE($E$52,"_Qu_",hi!$C$76),kt_dat!$A$2:$DF$4218,Kt!$B124,0)</f>
        <v>208.78200184276201</v>
      </c>
      <c r="G124" s="120">
        <f>VLOOKUP(CONCATENATE($F$52,"_Qu_",hi!$C$76),kt_dat_gg!$A$2:$CD$4218,Kt!$B124,0)</f>
        <v>205.90894750778077</v>
      </c>
      <c r="H124" s="187">
        <f>VLOOKUP(CONCATENATE($G$52,"_Qu_",hi!$C$76),kt_dat!$A$2:$DF$4218,Kt!$B124,0)</f>
        <v>206.91270074777921</v>
      </c>
      <c r="I124" s="120">
        <f>VLOOKUP(CONCATENATE($H$52,"_Qu_",hi!$C$76),kt_dat_gg!$A$2:$CD$4218,Kt!$B124,0)</f>
        <v>218.46389849119524</v>
      </c>
      <c r="J124" s="187">
        <f>VLOOKUP(CONCATENATE($I$52,"_Qu_",hi!$C$76),kt_dat!$A$2:$DF$4218,Kt!$B124,0)</f>
        <v>221.51670684325177</v>
      </c>
      <c r="K124" s="120">
        <f>VLOOKUP(CONCATENATE($J$52,"_Qu_",hi!$C$76),kt_dat_gg!$A$2:$CD$4218,Kt!$B124,0)</f>
        <v>212.01001453874849</v>
      </c>
      <c r="L124" s="187">
        <f>VLOOKUP(CONCATENATE($K$52,"_Qu_",hi!$C$76),kt_dat!$A$2:$DF$4218,Kt!$B124,0)</f>
        <v>214.18265923734344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">
      <c r="A125" s="13"/>
      <c r="B125" s="106">
        <f t="shared" si="1"/>
        <v>72</v>
      </c>
      <c r="C125" s="118" t="s">
        <v>3821</v>
      </c>
      <c r="D125" s="120"/>
      <c r="E125" s="115">
        <f>VLOOKUP(CONCATENATE($D$52,"_Qu_",hi!$C$76),kt_dat_gg!$A$2:$CD$4218,Kt!$B125,0)</f>
        <v>207.03402992644519</v>
      </c>
      <c r="F125" s="187">
        <f>VLOOKUP(CONCATENATE($E$52,"_Qu_",hi!$C$76),kt_dat!$A$2:$DF$4218,Kt!$B125,0)</f>
        <v>207.67636444579463</v>
      </c>
      <c r="G125" s="120">
        <f>VLOOKUP(CONCATENATE($F$52,"_Qu_",hi!$C$76),kt_dat_gg!$A$2:$CD$4218,Kt!$B125,0)</f>
        <v>204.12627536769924</v>
      </c>
      <c r="H125" s="187">
        <f>VLOOKUP(CONCATENATE($G$52,"_Qu_",hi!$C$76),kt_dat!$A$2:$DF$4218,Kt!$B125,0)</f>
        <v>205.70628239016125</v>
      </c>
      <c r="I125" s="120">
        <f>VLOOKUP(CONCATENATE($H$52,"_Qu_",hi!$C$76),kt_dat_gg!$A$2:$CD$4218,Kt!$B125,0)</f>
        <v>219.25979740315242</v>
      </c>
      <c r="J125" s="187">
        <f>VLOOKUP(CONCATENATE($I$52,"_Qu_",hi!$C$76),kt_dat!$A$2:$DF$4218,Kt!$B125,0)</f>
        <v>217.53814978208715</v>
      </c>
      <c r="K125" s="120">
        <f>VLOOKUP(CONCATENATE($J$52,"_Qu_",hi!$C$76),kt_dat_gg!$A$2:$CD$4218,Kt!$B125,0)</f>
        <v>211.74549649753067</v>
      </c>
      <c r="L125" s="187">
        <f>VLOOKUP(CONCATENATE($K$52,"_Qu_",hi!$C$76),kt_dat!$A$2:$DF$4218,Kt!$B125,0)</f>
        <v>211.63707009618773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">
      <c r="A126" s="13"/>
      <c r="B126" s="106">
        <f t="shared" ref="B126:B140" si="3">+B125+1</f>
        <v>73</v>
      </c>
      <c r="C126" s="118" t="s">
        <v>3824</v>
      </c>
      <c r="D126" s="120"/>
      <c r="E126" s="115">
        <f>VLOOKUP(CONCATENATE($D$52,"_Qu_",hi!$C$76),kt_dat_gg!$A$2:$CD$4218,Kt!$B126,0)</f>
        <v>206.42012529688631</v>
      </c>
      <c r="F126" s="187">
        <f>VLOOKUP(CONCATENATE($E$52,"_Qu_",hi!$C$76),kt_dat!$A$2:$DF$4218,Kt!$B126,0)</f>
        <v>204.64372349077883</v>
      </c>
      <c r="G126" s="120">
        <f>VLOOKUP(CONCATENATE($F$52,"_Qu_",hi!$C$76),kt_dat_gg!$A$2:$CD$4218,Kt!$B126,0)</f>
        <v>202.47421871272419</v>
      </c>
      <c r="H126" s="187">
        <f>VLOOKUP(CONCATENATE($G$52,"_Qu_",hi!$C$76),kt_dat!$A$2:$DF$4218,Kt!$B126,0)</f>
        <v>199.75984296515722</v>
      </c>
      <c r="I126" s="120">
        <f>VLOOKUP(CONCATENATE($H$52,"_Qu_",hi!$C$76),kt_dat_gg!$A$2:$CD$4218,Kt!$B126,0)</f>
        <v>218.3129872622969</v>
      </c>
      <c r="J126" s="187">
        <f>VLOOKUP(CONCATENATE($I$52,"_Qu_",hi!$C$76),kt_dat!$A$2:$DF$4218,Kt!$B126,0)</f>
        <v>218.72453558411826</v>
      </c>
      <c r="K126" s="120">
        <f>VLOOKUP(CONCATENATE($J$52,"_Qu_",hi!$C$76),kt_dat_gg!$A$2:$CD$4218,Kt!$B126,0)</f>
        <v>210.52813760143133</v>
      </c>
      <c r="L126" s="187">
        <f>VLOOKUP(CONCATENATE($K$52,"_Qu_",hi!$C$76),kt_dat!$A$2:$DF$4218,Kt!$B126,0)</f>
        <v>209.41676015906086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">
      <c r="A127" s="13"/>
      <c r="B127" s="106">
        <f t="shared" si="3"/>
        <v>74</v>
      </c>
      <c r="C127" s="118" t="s">
        <v>3829</v>
      </c>
      <c r="D127" s="120"/>
      <c r="E127" s="115">
        <f>VLOOKUP(CONCATENATE($D$52,"_Qu_",hi!$C$76),kt_dat_gg!$A$2:$CD$4218,Kt!$B127,0)</f>
        <v>207.03256704948868</v>
      </c>
      <c r="F127" s="187">
        <f>VLOOKUP(CONCATENATE($E$52,"_Qu_",hi!$C$76),kt_dat!$A$2:$DF$4218,Kt!$B127,0)</f>
        <v>206.94028795408542</v>
      </c>
      <c r="G127" s="120">
        <f>VLOOKUP(CONCATENATE($F$52,"_Qu_",hi!$C$76),kt_dat_gg!$A$2:$CD$4218,Kt!$B127,0)</f>
        <v>203.23769857180275</v>
      </c>
      <c r="H127" s="187">
        <f>VLOOKUP(CONCATENATE($G$52,"_Qu_",hi!$C$76),kt_dat!$A$2:$DF$4218,Kt!$B127,0)</f>
        <v>201.95653078285406</v>
      </c>
      <c r="I127" s="120">
        <f>VLOOKUP(CONCATENATE($H$52,"_Qu_",hi!$C$76),kt_dat_gg!$A$2:$CD$4218,Kt!$B127,0)</f>
        <v>218.22948910314074</v>
      </c>
      <c r="J127" s="187">
        <f>VLOOKUP(CONCATENATE($I$52,"_Qu_",hi!$C$76),kt_dat!$A$2:$DF$4218,Kt!$B127,0)</f>
        <v>218.67627642068524</v>
      </c>
      <c r="K127" s="120">
        <f>VLOOKUP(CONCATENATE($J$52,"_Qu_",hi!$C$76),kt_dat_gg!$A$2:$CD$4218,Kt!$B127,0)</f>
        <v>210.86675522844982</v>
      </c>
      <c r="L127" s="187">
        <f>VLOOKUP(CONCATENATE($K$52,"_Qu_",hi!$C$76),kt_dat!$A$2:$DF$4218,Kt!$B127,0)</f>
        <v>210.53058254904533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">
      <c r="A128" s="13"/>
      <c r="B128" s="106">
        <f t="shared" si="3"/>
        <v>75</v>
      </c>
      <c r="C128" s="118" t="s">
        <v>3830</v>
      </c>
      <c r="D128" s="120"/>
      <c r="E128" s="115">
        <f>VLOOKUP(CONCATENATE($D$52,"_Qu_",hi!$C$76),kt_dat_gg!$A$2:$CD$4218,Kt!$B128,0)</f>
        <v>211.61551816692187</v>
      </c>
      <c r="F128" s="187">
        <f>VLOOKUP(CONCATENATE($E$52,"_Qu_",hi!$C$76),kt_dat!$A$2:$DF$4218,Kt!$B128,0)</f>
        <v>209.51368970360176</v>
      </c>
      <c r="G128" s="120">
        <f>VLOOKUP(CONCATENATE($F$52,"_Qu_",hi!$C$76),kt_dat_gg!$A$2:$CD$4218,Kt!$B128,0)</f>
        <v>209.14338979986039</v>
      </c>
      <c r="H128" s="187">
        <f>VLOOKUP(CONCATENATE($G$52,"_Qu_",hi!$C$76),kt_dat!$A$2:$DF$4218,Kt!$B128,0)</f>
        <v>207.99672196739695</v>
      </c>
      <c r="I128" s="120">
        <f>VLOOKUP(CONCATENATE($H$52,"_Qu_",hi!$C$76),kt_dat_gg!$A$2:$CD$4218,Kt!$B128,0)</f>
        <v>217.58991604064167</v>
      </c>
      <c r="J128" s="187">
        <f>VLOOKUP(CONCATENATE($I$52,"_Qu_",hi!$C$76),kt_dat!$A$2:$DF$4218,Kt!$B128,0)</f>
        <v>217.28765530461871</v>
      </c>
      <c r="K128" s="120">
        <f>VLOOKUP(CONCATENATE($J$52,"_Qu_",hi!$C$76),kt_dat_gg!$A$2:$CD$4218,Kt!$B128,0)</f>
        <v>213.47311879740701</v>
      </c>
      <c r="L128" s="187">
        <f>VLOOKUP(CONCATENATE($K$52,"_Qu_",hi!$C$76),kt_dat!$A$2:$DF$4218,Kt!$B128,0)</f>
        <v>212.65292297724326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5" ht="15" customHeight="1" x14ac:dyDescent="0.2">
      <c r="A129" s="13"/>
      <c r="B129" s="106">
        <f t="shared" si="3"/>
        <v>76</v>
      </c>
      <c r="C129" s="118" t="s">
        <v>3927</v>
      </c>
      <c r="D129" s="120"/>
      <c r="E129" s="115">
        <f>VLOOKUP(CONCATENATE($D$52,"_Qu_",hi!$C$76),kt_dat_gg!$A$2:$CD$4218,Kt!$B129,0)</f>
        <v>216.7422240526067</v>
      </c>
      <c r="F129" s="187">
        <f>VLOOKUP(CONCATENATE($E$52,"_Qu_",hi!$C$76),kt_dat!$A$2:$DF$4218,Kt!$B129,0)</f>
        <v>218.39257684307839</v>
      </c>
      <c r="G129" s="120">
        <f>VLOOKUP(CONCATENATE($F$52,"_Qu_",hi!$C$76),kt_dat_gg!$A$2:$CD$4218,Kt!$B129,0)</f>
        <v>216.55489581774225</v>
      </c>
      <c r="H129" s="187">
        <f>VLOOKUP(CONCATENATE($G$52,"_Qu_",hi!$C$76),kt_dat!$A$2:$DF$4218,Kt!$B129,0)</f>
        <v>217.47691664933012</v>
      </c>
      <c r="I129" s="120">
        <f>VLOOKUP(CONCATENATE($H$52,"_Qu_",hi!$C$76),kt_dat_gg!$A$2:$CD$4218,Kt!$B129,0)</f>
        <v>216.22040447592806</v>
      </c>
      <c r="J129" s="187">
        <f>VLOOKUP(CONCATENATE($I$52,"_Qu_",hi!$C$76),kt_dat!$A$2:$DF$4218,Kt!$B129,0)</f>
        <v>216.80581639662097</v>
      </c>
      <c r="K129" s="120">
        <f>VLOOKUP(CONCATENATE($J$52,"_Qu_",hi!$C$76),kt_dat_gg!$A$2:$CD$4218,Kt!$B129,0)</f>
        <v>216.41334665842473</v>
      </c>
      <c r="L129" s="187">
        <f>VLOOKUP(CONCATENATE($K$52,"_Qu_",hi!$C$76),kt_dat!$A$2:$DF$4218,Kt!$B129,0)</f>
        <v>217.23585086593241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5" ht="15" customHeight="1" x14ac:dyDescent="0.2">
      <c r="A130" s="13"/>
      <c r="B130" s="106">
        <f t="shared" si="3"/>
        <v>77</v>
      </c>
      <c r="C130" s="118" t="s">
        <v>3929</v>
      </c>
      <c r="D130" s="120"/>
      <c r="E130" s="115">
        <f>VLOOKUP(CONCATENATE($D$52,"_Qu_",hi!$C$76),kt_dat_gg!$A$2:$CD$4218,Kt!$B130,0)</f>
        <v>222.92350507745854</v>
      </c>
      <c r="F130" s="187">
        <f>VLOOKUP(CONCATENATE($E$52,"_Qu_",hi!$C$76),kt_dat!$A$2:$DF$4218,Kt!$B130,0)</f>
        <v>222.3204056111399</v>
      </c>
      <c r="G130" s="120">
        <f>VLOOKUP(CONCATENATE($F$52,"_Qu_",hi!$C$76),kt_dat_gg!$A$2:$CD$4218,Kt!$B130,0)</f>
        <v>223.67375499746447</v>
      </c>
      <c r="H130" s="187">
        <f>VLOOKUP(CONCATENATE($G$52,"_Qu_",hi!$C$76),kt_dat!$A$2:$DF$4218,Kt!$B130,0)</f>
        <v>224.1910488364997</v>
      </c>
      <c r="I130" s="120">
        <f>VLOOKUP(CONCATENATE($H$52,"_Qu_",hi!$C$76),kt_dat_gg!$A$2:$CD$4218,Kt!$B130,0)</f>
        <v>211.04211459818418</v>
      </c>
      <c r="J130" s="187">
        <f>VLOOKUP(CONCATENATE($I$52,"_Qu_",hi!$C$76),kt_dat!$A$2:$DF$4218,Kt!$B130,0)</f>
        <v>214.56774172654457</v>
      </c>
      <c r="K130" s="120">
        <f>VLOOKUP(CONCATENATE($J$52,"_Qu_",hi!$C$76),kt_dat_gg!$A$2:$CD$4218,Kt!$B130,0)</f>
        <v>217.46970967883581</v>
      </c>
      <c r="L130" s="187">
        <f>VLOOKUP(CONCATENATE($K$52,"_Qu_",hi!$C$76),kt_dat!$A$2:$DF$4218,Kt!$B130,0)</f>
        <v>219.35126613209843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5" ht="15" customHeight="1" x14ac:dyDescent="0.2">
      <c r="A131" s="13"/>
      <c r="B131" s="106">
        <f t="shared" si="3"/>
        <v>78</v>
      </c>
      <c r="C131" s="118" t="s">
        <v>3930</v>
      </c>
      <c r="D131" s="120"/>
      <c r="E131" s="115">
        <f>VLOOKUP(CONCATENATE($D$52,"_Qu_",hi!$C$76),kt_dat_gg!$A$2:$CD$4218,Kt!$B131,0)</f>
        <v>226.50638876382482</v>
      </c>
      <c r="F131" s="187">
        <f>VLOOKUP(CONCATENATE($E$52,"_Qu_",hi!$C$76),kt_dat!$A$2:$DF$4218,Kt!$B131,0)</f>
        <v>228.05753277815737</v>
      </c>
      <c r="G131" s="120">
        <f>VLOOKUP(CONCATENATE($F$52,"_Qu_",hi!$C$76),kt_dat_gg!$A$2:$CD$4218,Kt!$B131,0)</f>
        <v>227.09172957256547</v>
      </c>
      <c r="H131" s="187">
        <f>VLOOKUP(CONCATENATE($G$52,"_Qu_",hi!$C$76),kt_dat!$A$2:$DF$4218,Kt!$B131,0)</f>
        <v>229.35329950656356</v>
      </c>
      <c r="I131" s="120">
        <f>VLOOKUP(CONCATENATE($H$52,"_Qu_",hi!$C$76),kt_dat_gg!$A$2:$CD$4218,Kt!$B131,0)</f>
        <v>206.20431124016329</v>
      </c>
      <c r="J131" s="187">
        <f>VLOOKUP(CONCATENATE($I$52,"_Qu_",hi!$C$76),kt_dat!$A$2:$DF$4218,Kt!$B131,0)</f>
        <v>201.75278567138699</v>
      </c>
      <c r="K131" s="120">
        <f>VLOOKUP(CONCATENATE($J$52,"_Qu_",hi!$C$76),kt_dat_gg!$A$2:$CD$4218,Kt!$B131,0)</f>
        <v>216.88752710729366</v>
      </c>
      <c r="L131" s="187">
        <f>VLOOKUP(CONCATENATE($K$52,"_Qu_",hi!$C$76),kt_dat!$A$2:$DF$4218,Kt!$B131,0)</f>
        <v>215.82201203847654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5" ht="15" customHeight="1" x14ac:dyDescent="0.2">
      <c r="A132" s="13"/>
      <c r="B132" s="106">
        <f t="shared" si="3"/>
        <v>79</v>
      </c>
      <c r="C132" s="118" t="s">
        <v>3931</v>
      </c>
      <c r="D132" s="120"/>
      <c r="E132" s="115">
        <f>VLOOKUP(CONCATENATE($D$52,"_Qu_",hi!$C$76),kt_dat_gg!$A$2:$CD$4218,Kt!$B132,0)</f>
        <v>228.0216373231292</v>
      </c>
      <c r="F132" s="187">
        <f>VLOOKUP(CONCATENATE($E$52,"_Qu_",hi!$C$76),kt_dat!$A$2:$DF$4218,Kt!$B132,0)</f>
        <v>229.14122790217726</v>
      </c>
      <c r="G132" s="120">
        <f>VLOOKUP(CONCATENATE($F$52,"_Qu_",hi!$C$76),kt_dat_gg!$A$2:$CD$4218,Kt!$B132,0)</f>
        <v>227.68154776623444</v>
      </c>
      <c r="H132" s="187">
        <f>VLOOKUP(CONCATENATE($G$52,"_Qu_",hi!$C$76),kt_dat!$A$2:$DF$4218,Kt!$B132,0)</f>
        <v>227.7308403746332</v>
      </c>
      <c r="I132" s="120">
        <f>VLOOKUP(CONCATENATE($H$52,"_Qu_",hi!$C$76),kt_dat_gg!$A$2:$CD$4218,Kt!$B132,0)</f>
        <v>205.44582007119593</v>
      </c>
      <c r="J132" s="187">
        <f>VLOOKUP(CONCATENATE($I$52,"_Qu_",hi!$C$76),kt_dat!$A$2:$DF$4218,Kt!$B132,0)</f>
        <v>202.29240632255832</v>
      </c>
      <c r="K132" s="120">
        <f>VLOOKUP(CONCATENATE($J$52,"_Qu_",hi!$C$76),kt_dat_gg!$A$2:$CD$4218,Kt!$B132,0)</f>
        <v>216.90319670845054</v>
      </c>
      <c r="L132" s="187">
        <f>VLOOKUP(CONCATENATE($K$52,"_Qu_",hi!$C$76),kt_dat!$A$2:$DF$4218,Kt!$B132,0)</f>
        <v>215.48930315130602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5" ht="15" customHeight="1" x14ac:dyDescent="0.2">
      <c r="A133" s="13"/>
      <c r="B133" s="106">
        <f t="shared" si="3"/>
        <v>80</v>
      </c>
      <c r="C133" s="118" t="s">
        <v>3932</v>
      </c>
      <c r="D133" s="120"/>
      <c r="E133" s="115">
        <f>VLOOKUP(CONCATENATE($D$52,"_Qu_",hi!$C$76),kt_dat_gg!$A$2:$CD$4218,Kt!$B133,0)</f>
        <v>229.51492507610089</v>
      </c>
      <c r="F133" s="187">
        <f>VLOOKUP(CONCATENATE($E$52,"_Qu_",hi!$C$76),kt_dat!$A$2:$DF$4218,Kt!$B133,0)</f>
        <v>226.86615128905294</v>
      </c>
      <c r="G133" s="120">
        <f>VLOOKUP(CONCATENATE($F$52,"_Qu_",hi!$C$76),kt_dat_gg!$A$2:$CD$4218,Kt!$B133,0)</f>
        <v>227.83507400483995</v>
      </c>
      <c r="H133" s="187">
        <f>VLOOKUP(CONCATENATE($G$52,"_Qu_",hi!$C$76),kt_dat!$A$2:$DF$4218,Kt!$B133,0)</f>
        <v>225.9605034175066</v>
      </c>
      <c r="I133" s="120">
        <f>VLOOKUP(CONCATENATE($H$52,"_Qu_",hi!$C$76),kt_dat_gg!$A$2:$CD$4218,Kt!$B133,0)</f>
        <v>211.90224951410207</v>
      </c>
      <c r="J133" s="187">
        <f>VLOOKUP(CONCATENATE($I$52,"_Qu_",hi!$C$76),kt_dat!$A$2:$DF$4218,Kt!$B133,0)</f>
        <v>212.29226821964241</v>
      </c>
      <c r="K133" s="120">
        <f>VLOOKUP(CONCATENATE($J$52,"_Qu_",hi!$C$76),kt_dat_gg!$A$2:$CD$4218,Kt!$B133,0)</f>
        <v>220.23981963486332</v>
      </c>
      <c r="L133" s="187">
        <f>VLOOKUP(CONCATENATE($K$52,"_Qu_",hi!$C$76),kt_dat!$A$2:$DF$4218,Kt!$B133,0)</f>
        <v>219.39827493556899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5" ht="15" customHeight="1" x14ac:dyDescent="0.2">
      <c r="A134" s="13"/>
      <c r="B134" s="106">
        <f t="shared" si="3"/>
        <v>81</v>
      </c>
      <c r="C134" s="118" t="s">
        <v>3937</v>
      </c>
      <c r="D134" s="120"/>
      <c r="E134" s="115">
        <f>VLOOKUP(CONCATENATE($D$52,"_Qu_",hi!$C$76),kt_dat_gg!$A$2:$CD$4218,Kt!$B134,0)</f>
        <v>231.91563726340419</v>
      </c>
      <c r="F134" s="187">
        <f>VLOOKUP(CONCATENATE($E$52,"_Qu_",hi!$C$76),kt_dat!$A$2:$DF$4218,Kt!$B134,0)</f>
        <v>232.53739603707245</v>
      </c>
      <c r="G134" s="120">
        <f>VLOOKUP(CONCATENATE($F$52,"_Qu_",hi!$C$76),kt_dat_gg!$A$2:$CD$4218,Kt!$B134,0)</f>
        <v>231.01535060877828</v>
      </c>
      <c r="H134" s="187">
        <f>VLOOKUP(CONCATENATE($G$52,"_Qu_",hi!$C$76),kt_dat!$A$2:$DF$4218,Kt!$B134,0)</f>
        <v>229.81387822237997</v>
      </c>
      <c r="I134" s="120">
        <f>VLOOKUP(CONCATENATE($H$52,"_Qu_",hi!$C$76),kt_dat_gg!$A$2:$CD$4218,Kt!$B134,0)</f>
        <v>220.51950046468187</v>
      </c>
      <c r="J134" s="187">
        <f>VLOOKUP(CONCATENATE($I$52,"_Qu_",hi!$C$76),kt_dat!$A$2:$DF$4218,Kt!$B134,0)</f>
        <v>221.12207400010547</v>
      </c>
      <c r="K134" s="120">
        <f>VLOOKUP(CONCATENATE($J$52,"_Qu_",hi!$C$76),kt_dat_gg!$A$2:$CD$4218,Kt!$B134,0)</f>
        <v>225.99547732961051</v>
      </c>
      <c r="L134" s="187">
        <f>VLOOKUP(CONCATENATE($K$52,"_Qu_",hi!$C$76),kt_dat!$A$2:$DF$4218,Kt!$B134,0)</f>
        <v>225.83188081771496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5" ht="15" customHeight="1" x14ac:dyDescent="0.2">
      <c r="A135" s="13"/>
      <c r="B135" s="106">
        <f t="shared" si="3"/>
        <v>82</v>
      </c>
      <c r="C135" s="118" t="s">
        <v>3938</v>
      </c>
      <c r="D135" s="120"/>
      <c r="E135" s="115">
        <f>VLOOKUP(CONCATENATE($D$52,"_Qu_",hi!$C$76),kt_dat_gg!$A$2:$CI$4218,Kt!$B135,0)</f>
        <v>234.39730418338982</v>
      </c>
      <c r="F135" s="187">
        <f>VLOOKUP(CONCATENATE($E$52,"_Qu_",hi!$C$76),kt_dat!$A$2:$DF$4218,Kt!$B135,0)</f>
        <v>236.34336446408724</v>
      </c>
      <c r="G135" s="120">
        <f>VLOOKUP(CONCATENATE($F$52,"_Qu_",hi!$C$76),kt_dat_gg!$A$2:$CI$4218,Kt!$B135,0)</f>
        <v>234.68400646578257</v>
      </c>
      <c r="H135" s="187">
        <f>VLOOKUP(CONCATENATE($G$52,"_Qu_",hi!$C$76),kt_dat!$A$2:$DF$4218,Kt!$B135,0)</f>
        <v>237.27167018644835</v>
      </c>
      <c r="I135" s="120">
        <f>VLOOKUP(CONCATENATE($H$52,"_Qu_",hi!$C$76),kt_dat_gg!$A$2:$CI$4218,Kt!$B135,0)</f>
        <v>226.89913974290232</v>
      </c>
      <c r="J135" s="187">
        <f>VLOOKUP(CONCATENATE($I$52,"_Qu_",hi!$C$76),kt_dat!$A$2:$DF$4218,Kt!$B135,0)</f>
        <v>228.1441591742977</v>
      </c>
      <c r="K135" s="120">
        <f>VLOOKUP(CONCATENATE($J$52,"_Qu_",hi!$C$76),kt_dat_gg!$A$2:$CI$4218,Kt!$B135,0)</f>
        <v>230.87799660085398</v>
      </c>
      <c r="L135" s="187">
        <f>VLOOKUP(CONCATENATE($K$52,"_Qu_",hi!$C$76),kt_dat!$A$2:$DF$4218,Kt!$B135,0)</f>
        <v>232.75627623554755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5" ht="15" customHeight="1" x14ac:dyDescent="0.2">
      <c r="A136" s="13"/>
      <c r="B136" s="106">
        <f t="shared" si="3"/>
        <v>83</v>
      </c>
      <c r="C136" s="118" t="s">
        <v>3939</v>
      </c>
      <c r="D136" s="120"/>
      <c r="E136" s="115">
        <f>VLOOKUP(CONCATENATE($D$52,"_Qu_",hi!$C$76),kt_dat_gg!$A$2:$CI$4218,Kt!$B136,0)</f>
        <v>237.36695440881306</v>
      </c>
      <c r="F136" s="187">
        <f>VLOOKUP(CONCATENATE($E$52,"_Qu_",hi!$C$76),kt_dat!$A$2:$DF$4218,Kt!$B136,0)</f>
        <v>234.31115204900976</v>
      </c>
      <c r="G136" s="120">
        <f>VLOOKUP(CONCATENATE($F$52,"_Qu_",hi!$C$76),kt_dat_gg!$A$2:$CI$4218,Kt!$B136,0)</f>
        <v>239.34831824651386</v>
      </c>
      <c r="H136" s="187">
        <f>VLOOKUP(CONCATENATE($G$52,"_Qu_",hi!$C$76),kt_dat!$A$2:$DF$4218,Kt!$B136,0)</f>
        <v>236.9664709885194</v>
      </c>
      <c r="I136" s="120">
        <f>VLOOKUP(CONCATENATE($H$52,"_Qu_",hi!$C$76),kt_dat_gg!$A$2:$CI$4218,Kt!$B136,0)</f>
        <v>237.54377695835743</v>
      </c>
      <c r="J136" s="187">
        <f>VLOOKUP(CONCATENATE($I$52,"_Qu_",hi!$C$76),kt_dat!$A$2:$DF$4218,Kt!$B136,0)</f>
        <v>231.43118605430382</v>
      </c>
      <c r="K136" s="120">
        <f>VLOOKUP(CONCATENATE($J$52,"_Qu_",hi!$C$76),kt_dat_gg!$A$2:$CI$4218,Kt!$B136,0)</f>
        <v>238.30134403486241</v>
      </c>
      <c r="L136" s="187">
        <f>VLOOKUP(CONCATENATE($K$52,"_Qu_",hi!$C$76),kt_dat!$A$2:$DF$4218,Kt!$B136,0)</f>
        <v>234.04583274929945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5" ht="15" customHeight="1" x14ac:dyDescent="0.2">
      <c r="A137" s="13"/>
      <c r="B137" s="106">
        <f t="shared" si="3"/>
        <v>84</v>
      </c>
      <c r="C137" s="118" t="s">
        <v>4009</v>
      </c>
      <c r="D137" s="120"/>
      <c r="E137" s="115">
        <f>VLOOKUP(CONCATENATE($D$52,"_Qu_",hi!$C$76),kt_dat_gg!$A$2:$CI$4218,Kt!$B137,0)</f>
        <v>238.17433266059007</v>
      </c>
      <c r="F137" s="187">
        <f>VLOOKUP(CONCATENATE($E$52,"_Qu_",hi!$C$76),kt_dat!$A$2:$DF$4218,Kt!$B137,0)</f>
        <v>241.44634671334214</v>
      </c>
      <c r="G137" s="120">
        <f>VLOOKUP(CONCATENATE($F$52,"_Qu_",hi!$C$76),kt_dat_gg!$A$2:$CI$4218,Kt!$B137,0)</f>
        <v>240.46968146776373</v>
      </c>
      <c r="H137" s="187">
        <f>VLOOKUP(CONCATENATE($G$52,"_Qu_",hi!$C$76),kt_dat!$A$2:$DF$4218,Kt!$B137,0)</f>
        <v>243.8068135645739</v>
      </c>
      <c r="I137" s="120">
        <f>VLOOKUP(CONCATENATE($H$52,"_Qu_",hi!$C$76),kt_dat_gg!$A$2:$CI$4218,Kt!$B137,0)</f>
        <v>247.60737525026568</v>
      </c>
      <c r="J137" s="187">
        <f>VLOOKUP(CONCATENATE($I$52,"_Qu_",hi!$C$76),kt_dat!$A$2:$DF$4218,Kt!$B137,0)</f>
        <v>253.05598564647082</v>
      </c>
      <c r="K137" s="120">
        <f>VLOOKUP(CONCATENATE($J$52,"_Qu_",hi!$C$76),kt_dat_gg!$A$2:$CI$4218,Kt!$B137,0)</f>
        <v>243.74365136909489</v>
      </c>
      <c r="L137" s="187">
        <f>VLOOKUP(CONCATENATE($K$52,"_Qu_",hi!$C$76),kt_dat!$A$2:$DF$4218,Kt!$B137,0)</f>
        <v>248.10192311974021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5" ht="15" customHeight="1" x14ac:dyDescent="0.2">
      <c r="A138" s="13"/>
      <c r="B138" s="106">
        <f t="shared" si="3"/>
        <v>85</v>
      </c>
      <c r="C138" s="118" t="s">
        <v>4010</v>
      </c>
      <c r="D138" s="120"/>
      <c r="E138" s="115">
        <f>VLOOKUP(CONCATENATE($D$52,"_Qu_",hi!$C$76),kt_dat_gg!$A$2:$CI$4218,Kt!$B138,0)</f>
        <v>241.42158625697652</v>
      </c>
      <c r="F138" s="187">
        <f>VLOOKUP(CONCATENATE($E$52,"_Qu_",hi!$C$76),kt_dat!$A$2:$DF$4218,Kt!$B138,0)</f>
        <v>238.76549921941833</v>
      </c>
      <c r="G138" s="120">
        <f>VLOOKUP(CONCATENATE($F$52,"_Qu_",hi!$C$76),kt_dat_gg!$A$2:$CI$4218,Kt!$B138,0)</f>
        <v>244.12392773035663</v>
      </c>
      <c r="H138" s="187">
        <f>VLOOKUP(CONCATENATE($G$52,"_Qu_",hi!$C$76),kt_dat!$A$2:$DF$4218,Kt!$B138,0)</f>
        <v>240.63575985019793</v>
      </c>
      <c r="I138" s="120">
        <f>VLOOKUP(CONCATENATE($H$52,"_Qu_",hi!$C$76),kt_dat_gg!$A$2:$CI$4218,Kt!$B138,0)</f>
        <v>254.9012817672353</v>
      </c>
      <c r="J138" s="187">
        <f>VLOOKUP(CONCATENATE($I$52,"_Qu_",hi!$C$76),kt_dat!$A$2:$DF$4218,Kt!$B138,0)</f>
        <v>258.33495405002236</v>
      </c>
      <c r="K138" s="120">
        <f>VLOOKUP(CONCATENATE($J$52,"_Qu_",hi!$C$76),kt_dat_gg!$A$2:$CI$4218,Kt!$B138,0)</f>
        <v>249.13207940337603</v>
      </c>
      <c r="L138" s="187">
        <f>VLOOKUP(CONCATENATE($K$52,"_Qu_",hi!$C$76),kt_dat!$A$2:$DF$4218,Kt!$B138,0)</f>
        <v>249.08319823824502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5" ht="15" customHeight="1" x14ac:dyDescent="0.2">
      <c r="A139" s="13"/>
      <c r="B139" s="106">
        <f t="shared" si="3"/>
        <v>86</v>
      </c>
      <c r="C139" s="118" t="s">
        <v>4011</v>
      </c>
      <c r="D139" s="120"/>
      <c r="E139" s="115">
        <f>VLOOKUP(CONCATENATE($D$52,"_Qu_",hi!$C$76),kt_dat_gg!$A$2:$CI$4218,Kt!$B139,0)</f>
        <v>242.89916294835405</v>
      </c>
      <c r="F139" s="187">
        <f>VLOOKUP(CONCATENATE($E$52,"_Qu_",hi!$C$76),kt_dat!$A$2:$DF$4218,Kt!$B139,0)</f>
        <v>244.05291283816914</v>
      </c>
      <c r="G139" s="120">
        <f>VLOOKUP(CONCATENATE($F$52,"_Qu_",hi!$C$76),kt_dat_gg!$A$2:$CI$4218,Kt!$B139,0)</f>
        <v>246.08217467696829</v>
      </c>
      <c r="H139" s="187">
        <f>VLOOKUP(CONCATENATE($G$52,"_Qu_",hi!$C$76),kt_dat!$A$2:$DF$4218,Kt!$B139,0)</f>
        <v>247.92920977629805</v>
      </c>
      <c r="I139" s="120">
        <f>VLOOKUP(CONCATENATE($H$52,"_Qu_",hi!$C$76),kt_dat_gg!$A$2:$CI$4218,Kt!$B139,0)</f>
        <v>251.75531145244204</v>
      </c>
      <c r="J139" s="187">
        <f>VLOOKUP(CONCATENATE($I$52,"_Qu_",hi!$C$76),kt_dat!$A$2:$DF$4218,Kt!$B139,0)</f>
        <v>253.31290560521271</v>
      </c>
      <c r="K139" s="120">
        <f>VLOOKUP(CONCATENATE($J$52,"_Qu_",hi!$C$76),kt_dat_gg!$A$2:$CI$4218,Kt!$B139,0)</f>
        <v>248.56586491063118</v>
      </c>
      <c r="L139" s="187">
        <f>VLOOKUP(CONCATENATE($K$52,"_Qu_",hi!$C$76),kt_dat!$A$2:$DF$4218,Kt!$B139,0)</f>
        <v>250.21111685214291</v>
      </c>
      <c r="M139" s="203"/>
      <c r="N139" s="80"/>
      <c r="O139" s="80"/>
      <c r="P139" s="203"/>
      <c r="Q139" s="80"/>
      <c r="R139" s="80"/>
      <c r="S139" s="80"/>
      <c r="T139" s="80"/>
      <c r="U139" s="80"/>
      <c r="V139" s="80"/>
      <c r="X139" s="1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</row>
    <row r="140" spans="1:105" ht="15" customHeight="1" x14ac:dyDescent="0.2">
      <c r="A140" s="13"/>
      <c r="B140" s="106">
        <f t="shared" si="3"/>
        <v>87</v>
      </c>
      <c r="C140" s="118" t="s">
        <v>4012</v>
      </c>
      <c r="D140" s="120"/>
      <c r="E140" s="115">
        <f>VLOOKUP(CONCATENATE($D$52,"_Qu_",hi!$C$76),kt_dat_gg!$A$2:$CI$4218,Kt!$B140,0)</f>
        <v>245.87907678747465</v>
      </c>
      <c r="F140" s="187">
        <f>VLOOKUP(CONCATENATE($E$52,"_Qu_",hi!$C$76),kt_dat!$A$2:$DF$4218,Kt!$B140,0)</f>
        <v>245.87907678747465</v>
      </c>
      <c r="G140" s="120">
        <f>VLOOKUP(CONCATENATE($F$52,"_Qu_",hi!$C$76),kt_dat_gg!$A$2:$CI$4218,Kt!$B140,0)</f>
        <v>249.68155440440887</v>
      </c>
      <c r="H140" s="187">
        <f>VLOOKUP(CONCATENATE($G$52,"_Qu_",hi!$C$76),kt_dat!$A$2:$DF$4218,Kt!$B140,0)</f>
        <v>249.68155440440887</v>
      </c>
      <c r="I140" s="120">
        <f>VLOOKUP(CONCATENATE($H$52,"_Qu_",hi!$C$76),kt_dat_gg!$A$2:$CI$4218,Kt!$B140,0)</f>
        <v>243.61807470209112</v>
      </c>
      <c r="J140" s="187">
        <f>VLOOKUP(CONCATENATE($I$52,"_Qu_",hi!$C$76),kt_dat!$A$2:$DF$4218,Kt!$B140,0)</f>
        <v>243.61807470209112</v>
      </c>
      <c r="K140" s="120">
        <f>VLOOKUP(CONCATENATE($J$52,"_Qu_",hi!$C$76),kt_dat_gg!$A$2:$CI$4218,Kt!$B140,0)</f>
        <v>246.40327964150558</v>
      </c>
      <c r="L140" s="187">
        <f>VLOOKUP(CONCATENATE($K$52,"_Qu_",hi!$C$76),kt_dat!$A$2:$DF$4218,Kt!$B140,0)</f>
        <v>246.40327964150558</v>
      </c>
      <c r="M140" s="167"/>
      <c r="N140" s="80"/>
      <c r="O140" s="80"/>
      <c r="P140" s="167"/>
      <c r="Q140" s="80"/>
      <c r="R140" s="80"/>
      <c r="S140" s="80"/>
      <c r="T140" s="80"/>
      <c r="U140" s="80"/>
      <c r="V140" s="80"/>
      <c r="X140" s="13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</row>
    <row r="141" spans="1:105" ht="15" customHeight="1" x14ac:dyDescent="0.2">
      <c r="A141" s="13"/>
      <c r="B141" s="106"/>
      <c r="C141" s="118"/>
      <c r="D141" s="120"/>
      <c r="E141" s="115"/>
      <c r="F141" s="187"/>
      <c r="G141" s="120"/>
      <c r="H141" s="168"/>
      <c r="I141" s="120"/>
      <c r="J141" s="168"/>
      <c r="K141" s="120"/>
      <c r="L141" s="168"/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</row>
    <row r="142" spans="1:105" ht="15" customHeight="1" x14ac:dyDescent="0.2">
      <c r="A142" s="13"/>
      <c r="B142" s="106"/>
      <c r="C142" s="213" t="str">
        <f>C139&amp;" - "&amp;C140</f>
        <v>2020:2 - 2020:3</v>
      </c>
      <c r="D142" s="213"/>
      <c r="E142" s="114">
        <f t="shared" ref="E142:L142" si="4">E140/E139-1</f>
        <v>1.226811077876877E-2</v>
      </c>
      <c r="F142" s="194">
        <f t="shared" si="4"/>
        <v>7.4826558227414353E-3</v>
      </c>
      <c r="G142" s="114">
        <f t="shared" si="4"/>
        <v>1.4626738942653983E-2</v>
      </c>
      <c r="H142" s="194">
        <f t="shared" si="4"/>
        <v>7.0679232579813345E-3</v>
      </c>
      <c r="I142" s="114">
        <f t="shared" si="4"/>
        <v>-3.2322006250454338E-2</v>
      </c>
      <c r="J142" s="194">
        <f t="shared" si="4"/>
        <v>-3.8272155459110113E-2</v>
      </c>
      <c r="K142" s="114">
        <f t="shared" si="4"/>
        <v>-8.7002504141231451E-3</v>
      </c>
      <c r="L142" s="194">
        <f t="shared" si="4"/>
        <v>-1.52184973175572E-2</v>
      </c>
      <c r="M142" s="186"/>
      <c r="N142" s="80"/>
      <c r="O142" s="80"/>
      <c r="P142" s="186"/>
      <c r="Q142" s="80"/>
      <c r="R142" s="80"/>
      <c r="S142" s="80"/>
      <c r="T142" s="80"/>
      <c r="U142" s="80"/>
      <c r="V142" s="80"/>
      <c r="X142" s="13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</row>
    <row r="143" spans="1:105" ht="15" customHeight="1" x14ac:dyDescent="0.2">
      <c r="A143" s="13"/>
      <c r="B143" s="106"/>
      <c r="C143" s="213" t="str">
        <f>C136&amp;" - "&amp;C140</f>
        <v>2019:3 - 2020:3</v>
      </c>
      <c r="D143" s="213"/>
      <c r="E143" s="114">
        <f t="shared" ref="E143:L143" si="5">E140/E136-1</f>
        <v>3.5860604100776738E-2</v>
      </c>
      <c r="F143" s="194">
        <f t="shared" si="5"/>
        <v>4.9369928137459107E-2</v>
      </c>
      <c r="G143" s="114">
        <f t="shared" si="5"/>
        <v>4.317237837139265E-2</v>
      </c>
      <c r="H143" s="194">
        <f t="shared" si="5"/>
        <v>5.3657732095379496E-2</v>
      </c>
      <c r="I143" s="114">
        <f t="shared" si="5"/>
        <v>2.5571277098951573E-2</v>
      </c>
      <c r="J143" s="194">
        <f t="shared" si="5"/>
        <v>5.2658800464893796E-2</v>
      </c>
      <c r="K143" s="114">
        <f t="shared" si="5"/>
        <v>3.3998698746146694E-2</v>
      </c>
      <c r="L143" s="194">
        <f t="shared" si="5"/>
        <v>5.2799260499728495E-2</v>
      </c>
      <c r="M143" s="186"/>
      <c r="N143" s="80"/>
      <c r="O143" s="80"/>
      <c r="P143" s="186"/>
      <c r="Q143" s="80"/>
      <c r="R143" s="80"/>
      <c r="S143" s="80"/>
      <c r="T143" s="80"/>
      <c r="U143" s="80"/>
      <c r="V143" s="80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</row>
    <row r="144" spans="1:105" ht="4.5" customHeight="1" x14ac:dyDescent="0.2">
      <c r="A144" s="13"/>
      <c r="B144" s="87"/>
      <c r="C144" s="91"/>
      <c r="D144" s="91"/>
      <c r="E144" s="92"/>
      <c r="F144" s="89"/>
      <c r="G144" s="92"/>
      <c r="H144" s="89"/>
      <c r="I144" s="92"/>
      <c r="J144" s="92"/>
      <c r="K144" s="92"/>
      <c r="L144" s="22"/>
      <c r="M144" s="91"/>
      <c r="N144" s="91"/>
      <c r="O144" s="92"/>
      <c r="P144" s="89"/>
      <c r="Q144" s="92"/>
      <c r="R144" s="89"/>
      <c r="S144" s="92"/>
      <c r="T144" s="92"/>
      <c r="U144" s="92"/>
      <c r="V144" s="186"/>
      <c r="X144" s="13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</row>
    <row r="145" spans="1:104" x14ac:dyDescent="0.2">
      <c r="A145" s="13"/>
      <c r="B145" s="106"/>
      <c r="C145" s="170" t="str">
        <f>te!A112</f>
        <v>Lissage: moyenne centrée glissante pendent trois trimestres. Le point de données le plus actuel est provisoire.</v>
      </c>
      <c r="D145" s="165"/>
      <c r="E145" s="165"/>
      <c r="F145" s="165"/>
      <c r="G145" s="165"/>
      <c r="H145" s="165"/>
      <c r="I145" s="165"/>
      <c r="J145" s="165"/>
      <c r="K145" s="165"/>
      <c r="L145" s="10"/>
      <c r="M145" s="10"/>
      <c r="N145" s="80"/>
      <c r="O145" s="80"/>
      <c r="P145" s="10"/>
      <c r="Q145" s="80"/>
      <c r="R145" s="80"/>
      <c r="S145" s="80"/>
      <c r="T145" s="80"/>
      <c r="U145" s="80"/>
      <c r="V145" s="80"/>
      <c r="X145" s="13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</row>
    <row r="146" spans="1:104" x14ac:dyDescent="0.2">
      <c r="A146" s="13"/>
      <c r="B146" s="106"/>
      <c r="C146" s="184" t="str">
        <f>te!A11</f>
        <v>Source: Indices prix de transaction Fahrländer Partner.</v>
      </c>
      <c r="D146" s="184"/>
      <c r="E146" s="184"/>
      <c r="F146" s="184"/>
      <c r="G146" s="184"/>
      <c r="H146" s="184"/>
      <c r="I146" s="184"/>
      <c r="J146" s="184"/>
      <c r="K146" s="184"/>
      <c r="L146" s="10"/>
      <c r="M146" s="10"/>
      <c r="N146" s="80"/>
      <c r="O146" s="80"/>
      <c r="P146" s="10"/>
      <c r="Q146" s="80"/>
      <c r="R146" s="80"/>
      <c r="S146" s="80"/>
      <c r="T146" s="80"/>
      <c r="U146" s="80"/>
      <c r="V146" s="8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4" ht="30" customHeight="1" x14ac:dyDescent="0.2">
      <c r="A147" s="13"/>
      <c r="B147" s="106"/>
      <c r="C147" s="222"/>
      <c r="D147" s="222"/>
      <c r="E147" s="222"/>
      <c r="F147" s="222"/>
      <c r="G147" s="222"/>
      <c r="H147" s="222"/>
      <c r="I147" s="222"/>
      <c r="J147" s="222"/>
      <c r="K147" s="222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4" ht="4.5" customHeight="1" x14ac:dyDescent="0.2">
      <c r="A148" s="13"/>
      <c r="B148" s="10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4" ht="9.9499999999999993" customHeight="1" x14ac:dyDescent="0.2">
      <c r="A149" s="13"/>
      <c r="B149" s="11"/>
      <c r="C149" s="204" t="s">
        <v>56</v>
      </c>
      <c r="D149" s="204"/>
      <c r="E149" s="204"/>
      <c r="F149" s="204" t="str">
        <f>te!A12</f>
        <v>Indices prix de transaction et terrain à bâtir pour propriété privée</v>
      </c>
      <c r="G149" s="204"/>
      <c r="H149" s="204"/>
      <c r="I149" s="204"/>
      <c r="J149" s="204"/>
      <c r="K149" s="204"/>
      <c r="L149" s="204"/>
      <c r="M149" s="10"/>
      <c r="N149" s="10"/>
      <c r="O149" s="10"/>
      <c r="P149" s="10"/>
      <c r="Q149" s="10"/>
      <c r="R149" s="10"/>
      <c r="S149" s="10"/>
      <c r="T149" s="10"/>
      <c r="U149" s="148" t="str">
        <f>hi!$G$5</f>
        <v>3e trimestre 2020</v>
      </c>
      <c r="V149" s="1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4" s="11" customFormat="1" ht="9.9499999999999993" customHeight="1" x14ac:dyDescent="0.2">
      <c r="A150" s="84"/>
      <c r="C150" s="204" t="s">
        <v>0</v>
      </c>
      <c r="D150" s="204"/>
      <c r="E150" s="204"/>
      <c r="W150" s="84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4" s="10" customFormat="1" ht="8.1" customHeight="1" x14ac:dyDescent="0.2">
      <c r="A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</sheetData>
  <sheetProtection sheet="1" objects="1" scenarios="1"/>
  <mergeCells count="35">
    <mergeCell ref="C149:E149"/>
    <mergeCell ref="C150:E150"/>
    <mergeCell ref="C39:D39"/>
    <mergeCell ref="E56:I56"/>
    <mergeCell ref="C142:D142"/>
    <mergeCell ref="C143:D143"/>
    <mergeCell ref="F45:L45"/>
    <mergeCell ref="F149:L149"/>
    <mergeCell ref="E36:I36"/>
    <mergeCell ref="O36:S36"/>
    <mergeCell ref="C38:D38"/>
    <mergeCell ref="M38:N38"/>
    <mergeCell ref="C147:K147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M11:U11"/>
    <mergeCell ref="C13:K13"/>
    <mergeCell ref="M13:U13"/>
    <mergeCell ref="C33:H33"/>
    <mergeCell ref="M33:R33"/>
    <mergeCell ref="C11:K11"/>
    <mergeCell ref="R57:S57"/>
    <mergeCell ref="E57:F57"/>
    <mergeCell ref="G57:H57"/>
    <mergeCell ref="I57:J57"/>
    <mergeCell ref="K57:L57"/>
  </mergeCells>
  <conditionalFormatting sqref="O40:U40">
    <cfRule type="expression" dxfId="605" priority="827" stopIfTrue="1">
      <formula>#N/A</formula>
    </cfRule>
  </conditionalFormatting>
  <conditionalFormatting sqref="O40:U40">
    <cfRule type="containsErrors" dxfId="604" priority="826">
      <formula>ISERROR(O40)</formula>
    </cfRule>
  </conditionalFormatting>
  <conditionalFormatting sqref="O40:U40">
    <cfRule type="expression" dxfId="603" priority="825" stopIfTrue="1">
      <formula>#N/A</formula>
    </cfRule>
  </conditionalFormatting>
  <conditionalFormatting sqref="O40:U40">
    <cfRule type="containsErrors" dxfId="602" priority="824">
      <formula>ISERROR(O40)</formula>
    </cfRule>
  </conditionalFormatting>
  <conditionalFormatting sqref="E38:K40">
    <cfRule type="expression" dxfId="601" priority="831" stopIfTrue="1">
      <formula>#N/A</formula>
    </cfRule>
  </conditionalFormatting>
  <conditionalFormatting sqref="E38:K40">
    <cfRule type="containsErrors" dxfId="600" priority="830">
      <formula>ISERROR(E38)</formula>
    </cfRule>
  </conditionalFormatting>
  <conditionalFormatting sqref="E38:K40">
    <cfRule type="expression" dxfId="599" priority="829" stopIfTrue="1">
      <formula>#N/A</formula>
    </cfRule>
  </conditionalFormatting>
  <conditionalFormatting sqref="E38:K40">
    <cfRule type="containsErrors" dxfId="598" priority="828">
      <formula>ISERROR(E38)</formula>
    </cfRule>
  </conditionalFormatting>
  <conditionalFormatting sqref="R38:R39 T38:T39 O38:P39">
    <cfRule type="expression" dxfId="597" priority="823" stopIfTrue="1">
      <formula>#N/A</formula>
    </cfRule>
  </conditionalFormatting>
  <conditionalFormatting sqref="R38:R39 T38:T39 O38:P39">
    <cfRule type="containsErrors" dxfId="596" priority="822">
      <formula>ISERROR(O38)</formula>
    </cfRule>
  </conditionalFormatting>
  <conditionalFormatting sqref="R38:R39 T38:T39 O38:P39">
    <cfRule type="expression" dxfId="595" priority="821" stopIfTrue="1">
      <formula>#N/A</formula>
    </cfRule>
  </conditionalFormatting>
  <conditionalFormatting sqref="R38:R39 T38:T39 O38:P39">
    <cfRule type="containsErrors" dxfId="594" priority="820">
      <formula>ISERROR(O38)</formula>
    </cfRule>
  </conditionalFormatting>
  <conditionalFormatting sqref="E37:K37">
    <cfRule type="containsErrors" dxfId="593" priority="816">
      <formula>ISERROR(E37)</formula>
    </cfRule>
  </conditionalFormatting>
  <conditionalFormatting sqref="E37:K37">
    <cfRule type="expression" dxfId="592" priority="819" stopIfTrue="1">
      <formula>#N/A</formula>
    </cfRule>
  </conditionalFormatting>
  <conditionalFormatting sqref="E37:K37">
    <cfRule type="containsErrors" dxfId="591" priority="818">
      <formula>ISERROR(E37)</formula>
    </cfRule>
  </conditionalFormatting>
  <conditionalFormatting sqref="E37:K37">
    <cfRule type="expression" dxfId="590" priority="817" stopIfTrue="1">
      <formula>#N/A</formula>
    </cfRule>
  </conditionalFormatting>
  <conditionalFormatting sqref="N174">
    <cfRule type="expression" priority="747">
      <formula>"istzahl($D$10)"</formula>
    </cfRule>
  </conditionalFormatting>
  <conditionalFormatting sqref="E141">
    <cfRule type="expression" dxfId="589" priority="710" stopIfTrue="1">
      <formula>#N/A</formula>
    </cfRule>
  </conditionalFormatting>
  <conditionalFormatting sqref="E141">
    <cfRule type="containsErrors" dxfId="588" priority="709">
      <formula>ISERROR(E141)</formula>
    </cfRule>
  </conditionalFormatting>
  <conditionalFormatting sqref="E141">
    <cfRule type="expression" dxfId="587" priority="708" stopIfTrue="1">
      <formula>#N/A</formula>
    </cfRule>
  </conditionalFormatting>
  <conditionalFormatting sqref="E141">
    <cfRule type="containsErrors" dxfId="586" priority="707">
      <formula>ISERROR(E141)</formula>
    </cfRule>
  </conditionalFormatting>
  <conditionalFormatting sqref="E58:E138 E140">
    <cfRule type="expression" dxfId="585" priority="706" stopIfTrue="1">
      <formula>#N/A</formula>
    </cfRule>
  </conditionalFormatting>
  <conditionalFormatting sqref="E58:E138 E140">
    <cfRule type="containsErrors" dxfId="584" priority="705">
      <formula>ISERROR(E58)</formula>
    </cfRule>
  </conditionalFormatting>
  <conditionalFormatting sqref="E58:E138 E140">
    <cfRule type="expression" dxfId="583" priority="704" stopIfTrue="1">
      <formula>#N/A</formula>
    </cfRule>
  </conditionalFormatting>
  <conditionalFormatting sqref="E58:E138 E140">
    <cfRule type="containsErrors" dxfId="582" priority="703">
      <formula>ISERROR(E58)</formula>
    </cfRule>
  </conditionalFormatting>
  <conditionalFormatting sqref="E117">
    <cfRule type="expression" dxfId="581" priority="698" stopIfTrue="1">
      <formula>#N/A</formula>
    </cfRule>
  </conditionalFormatting>
  <conditionalFormatting sqref="E117">
    <cfRule type="containsErrors" dxfId="580" priority="697">
      <formula>ISERROR(E117)</formula>
    </cfRule>
  </conditionalFormatting>
  <conditionalFormatting sqref="E116">
    <cfRule type="expression" dxfId="579" priority="702" stopIfTrue="1">
      <formula>#N/A</formula>
    </cfRule>
  </conditionalFormatting>
  <conditionalFormatting sqref="E116">
    <cfRule type="containsErrors" dxfId="578" priority="701">
      <formula>ISERROR(E116)</formula>
    </cfRule>
  </conditionalFormatting>
  <conditionalFormatting sqref="E116">
    <cfRule type="expression" dxfId="577" priority="700" stopIfTrue="1">
      <formula>#N/A</formula>
    </cfRule>
  </conditionalFormatting>
  <conditionalFormatting sqref="E116">
    <cfRule type="containsErrors" dxfId="576" priority="699">
      <formula>ISERROR(E116)</formula>
    </cfRule>
  </conditionalFormatting>
  <conditionalFormatting sqref="E119">
    <cfRule type="expression" dxfId="575" priority="690" stopIfTrue="1">
      <formula>#N/A</formula>
    </cfRule>
  </conditionalFormatting>
  <conditionalFormatting sqref="E119">
    <cfRule type="containsErrors" dxfId="574" priority="689">
      <formula>ISERROR(E119)</formula>
    </cfRule>
  </conditionalFormatting>
  <conditionalFormatting sqref="E119">
    <cfRule type="expression" dxfId="573" priority="688" stopIfTrue="1">
      <formula>#N/A</formula>
    </cfRule>
  </conditionalFormatting>
  <conditionalFormatting sqref="E119">
    <cfRule type="containsErrors" dxfId="572" priority="687">
      <formula>ISERROR(E119)</formula>
    </cfRule>
  </conditionalFormatting>
  <conditionalFormatting sqref="E117">
    <cfRule type="expression" dxfId="571" priority="696" stopIfTrue="1">
      <formula>#N/A</formula>
    </cfRule>
  </conditionalFormatting>
  <conditionalFormatting sqref="E117">
    <cfRule type="containsErrors" dxfId="570" priority="695">
      <formula>ISERROR(E117)</formula>
    </cfRule>
  </conditionalFormatting>
  <conditionalFormatting sqref="E118">
    <cfRule type="expression" dxfId="569" priority="694" stopIfTrue="1">
      <formula>#N/A</formula>
    </cfRule>
  </conditionalFormatting>
  <conditionalFormatting sqref="E118">
    <cfRule type="containsErrors" dxfId="568" priority="693">
      <formula>ISERROR(E118)</formula>
    </cfRule>
  </conditionalFormatting>
  <conditionalFormatting sqref="E118">
    <cfRule type="expression" dxfId="567" priority="692" stopIfTrue="1">
      <formula>#N/A</formula>
    </cfRule>
  </conditionalFormatting>
  <conditionalFormatting sqref="E118">
    <cfRule type="containsErrors" dxfId="566" priority="691">
      <formula>ISERROR(E118)</formula>
    </cfRule>
  </conditionalFormatting>
  <conditionalFormatting sqref="E120">
    <cfRule type="expression" dxfId="565" priority="686" stopIfTrue="1">
      <formula>#N/A</formula>
    </cfRule>
  </conditionalFormatting>
  <conditionalFormatting sqref="E120">
    <cfRule type="containsErrors" dxfId="564" priority="685">
      <formula>ISERROR(E120)</formula>
    </cfRule>
  </conditionalFormatting>
  <conditionalFormatting sqref="E120">
    <cfRule type="expression" dxfId="563" priority="684" stopIfTrue="1">
      <formula>#N/A</formula>
    </cfRule>
  </conditionalFormatting>
  <conditionalFormatting sqref="E120">
    <cfRule type="containsErrors" dxfId="562" priority="683">
      <formula>ISERROR(E120)</formula>
    </cfRule>
  </conditionalFormatting>
  <conditionalFormatting sqref="E123">
    <cfRule type="expression" dxfId="561" priority="674" stopIfTrue="1">
      <formula>#N/A</formula>
    </cfRule>
  </conditionalFormatting>
  <conditionalFormatting sqref="E123">
    <cfRule type="containsErrors" dxfId="560" priority="673">
      <formula>ISERROR(E123)</formula>
    </cfRule>
  </conditionalFormatting>
  <conditionalFormatting sqref="E123">
    <cfRule type="expression" dxfId="559" priority="672" stopIfTrue="1">
      <formula>#N/A</formula>
    </cfRule>
  </conditionalFormatting>
  <conditionalFormatting sqref="E123">
    <cfRule type="containsErrors" dxfId="558" priority="671">
      <formula>ISERROR(E123)</formula>
    </cfRule>
  </conditionalFormatting>
  <conditionalFormatting sqref="E121">
    <cfRule type="expression" dxfId="557" priority="682" stopIfTrue="1">
      <formula>#N/A</formula>
    </cfRule>
  </conditionalFormatting>
  <conditionalFormatting sqref="E121">
    <cfRule type="containsErrors" dxfId="556" priority="681">
      <formula>ISERROR(E121)</formula>
    </cfRule>
  </conditionalFormatting>
  <conditionalFormatting sqref="E121">
    <cfRule type="expression" dxfId="555" priority="680" stopIfTrue="1">
      <formula>#N/A</formula>
    </cfRule>
  </conditionalFormatting>
  <conditionalFormatting sqref="E121">
    <cfRule type="containsErrors" dxfId="554" priority="679">
      <formula>ISERROR(E121)</formula>
    </cfRule>
  </conditionalFormatting>
  <conditionalFormatting sqref="E122">
    <cfRule type="expression" dxfId="553" priority="678" stopIfTrue="1">
      <formula>#N/A</formula>
    </cfRule>
  </conditionalFormatting>
  <conditionalFormatting sqref="E122">
    <cfRule type="containsErrors" dxfId="552" priority="677">
      <formula>ISERROR(E122)</formula>
    </cfRule>
  </conditionalFormatting>
  <conditionalFormatting sqref="E122">
    <cfRule type="expression" dxfId="551" priority="676" stopIfTrue="1">
      <formula>#N/A</formula>
    </cfRule>
  </conditionalFormatting>
  <conditionalFormatting sqref="E122">
    <cfRule type="containsErrors" dxfId="550" priority="675">
      <formula>ISERROR(E122)</formula>
    </cfRule>
  </conditionalFormatting>
  <conditionalFormatting sqref="E124">
    <cfRule type="expression" dxfId="549" priority="670" stopIfTrue="1">
      <formula>#N/A</formula>
    </cfRule>
  </conditionalFormatting>
  <conditionalFormatting sqref="E124">
    <cfRule type="containsErrors" dxfId="548" priority="669">
      <formula>ISERROR(E124)</formula>
    </cfRule>
  </conditionalFormatting>
  <conditionalFormatting sqref="E124">
    <cfRule type="expression" dxfId="547" priority="668" stopIfTrue="1">
      <formula>#N/A</formula>
    </cfRule>
  </conditionalFormatting>
  <conditionalFormatting sqref="E124">
    <cfRule type="containsErrors" dxfId="546" priority="667">
      <formula>ISERROR(E124)</formula>
    </cfRule>
  </conditionalFormatting>
  <conditionalFormatting sqref="E127">
    <cfRule type="expression" dxfId="545" priority="658" stopIfTrue="1">
      <formula>#N/A</formula>
    </cfRule>
  </conditionalFormatting>
  <conditionalFormatting sqref="E127">
    <cfRule type="containsErrors" dxfId="544" priority="657">
      <formula>ISERROR(E127)</formula>
    </cfRule>
  </conditionalFormatting>
  <conditionalFormatting sqref="E127">
    <cfRule type="expression" dxfId="543" priority="656" stopIfTrue="1">
      <formula>#N/A</formula>
    </cfRule>
  </conditionalFormatting>
  <conditionalFormatting sqref="E127">
    <cfRule type="containsErrors" dxfId="542" priority="655">
      <formula>ISERROR(E127)</formula>
    </cfRule>
  </conditionalFormatting>
  <conditionalFormatting sqref="E125">
    <cfRule type="expression" dxfId="541" priority="666" stopIfTrue="1">
      <formula>#N/A</formula>
    </cfRule>
  </conditionalFormatting>
  <conditionalFormatting sqref="E125">
    <cfRule type="containsErrors" dxfId="540" priority="665">
      <formula>ISERROR(E125)</formula>
    </cfRule>
  </conditionalFormatting>
  <conditionalFormatting sqref="E125">
    <cfRule type="expression" dxfId="539" priority="664" stopIfTrue="1">
      <formula>#N/A</formula>
    </cfRule>
  </conditionalFormatting>
  <conditionalFormatting sqref="E125">
    <cfRule type="containsErrors" dxfId="538" priority="663">
      <formula>ISERROR(E125)</formula>
    </cfRule>
  </conditionalFormatting>
  <conditionalFormatting sqref="E126">
    <cfRule type="expression" dxfId="537" priority="662" stopIfTrue="1">
      <formula>#N/A</formula>
    </cfRule>
  </conditionalFormatting>
  <conditionalFormatting sqref="E126">
    <cfRule type="containsErrors" dxfId="536" priority="661">
      <formula>ISERROR(E126)</formula>
    </cfRule>
  </conditionalFormatting>
  <conditionalFormatting sqref="E126">
    <cfRule type="expression" dxfId="535" priority="660" stopIfTrue="1">
      <formula>#N/A</formula>
    </cfRule>
  </conditionalFormatting>
  <conditionalFormatting sqref="E126">
    <cfRule type="containsErrors" dxfId="534" priority="659">
      <formula>ISERROR(E126)</formula>
    </cfRule>
  </conditionalFormatting>
  <conditionalFormatting sqref="E128">
    <cfRule type="expression" dxfId="533" priority="654" stopIfTrue="1">
      <formula>#N/A</formula>
    </cfRule>
  </conditionalFormatting>
  <conditionalFormatting sqref="E128">
    <cfRule type="containsErrors" dxfId="532" priority="653">
      <formula>ISERROR(E128)</formula>
    </cfRule>
  </conditionalFormatting>
  <conditionalFormatting sqref="E128">
    <cfRule type="expression" dxfId="531" priority="652" stopIfTrue="1">
      <formula>#N/A</formula>
    </cfRule>
  </conditionalFormatting>
  <conditionalFormatting sqref="E128">
    <cfRule type="containsErrors" dxfId="530" priority="651">
      <formula>ISERROR(E128)</formula>
    </cfRule>
  </conditionalFormatting>
  <conditionalFormatting sqref="E131">
    <cfRule type="expression" dxfId="529" priority="642" stopIfTrue="1">
      <formula>#N/A</formula>
    </cfRule>
  </conditionalFormatting>
  <conditionalFormatting sqref="E131">
    <cfRule type="containsErrors" dxfId="528" priority="641">
      <formula>ISERROR(E131)</formula>
    </cfRule>
  </conditionalFormatting>
  <conditionalFormatting sqref="E131">
    <cfRule type="expression" dxfId="527" priority="640" stopIfTrue="1">
      <formula>#N/A</formula>
    </cfRule>
  </conditionalFormatting>
  <conditionalFormatting sqref="E131">
    <cfRule type="containsErrors" dxfId="526" priority="639">
      <formula>ISERROR(E131)</formula>
    </cfRule>
  </conditionalFormatting>
  <conditionalFormatting sqref="E129">
    <cfRule type="expression" dxfId="525" priority="650" stopIfTrue="1">
      <formula>#N/A</formula>
    </cfRule>
  </conditionalFormatting>
  <conditionalFormatting sqref="E129">
    <cfRule type="containsErrors" dxfId="524" priority="649">
      <formula>ISERROR(E129)</formula>
    </cfRule>
  </conditionalFormatting>
  <conditionalFormatting sqref="E129">
    <cfRule type="expression" dxfId="523" priority="648" stopIfTrue="1">
      <formula>#N/A</formula>
    </cfRule>
  </conditionalFormatting>
  <conditionalFormatting sqref="E129">
    <cfRule type="containsErrors" dxfId="522" priority="647">
      <formula>ISERROR(E129)</formula>
    </cfRule>
  </conditionalFormatting>
  <conditionalFormatting sqref="E130">
    <cfRule type="expression" dxfId="521" priority="646" stopIfTrue="1">
      <formula>#N/A</formula>
    </cfRule>
  </conditionalFormatting>
  <conditionalFormatting sqref="E130">
    <cfRule type="containsErrors" dxfId="520" priority="645">
      <formula>ISERROR(E130)</formula>
    </cfRule>
  </conditionalFormatting>
  <conditionalFormatting sqref="E130">
    <cfRule type="expression" dxfId="519" priority="644" stopIfTrue="1">
      <formula>#N/A</formula>
    </cfRule>
  </conditionalFormatting>
  <conditionalFormatting sqref="E130">
    <cfRule type="containsErrors" dxfId="518" priority="643">
      <formula>ISERROR(E130)</formula>
    </cfRule>
  </conditionalFormatting>
  <conditionalFormatting sqref="E132">
    <cfRule type="expression" dxfId="517" priority="638" stopIfTrue="1">
      <formula>#N/A</formula>
    </cfRule>
  </conditionalFormatting>
  <conditionalFormatting sqref="E132">
    <cfRule type="containsErrors" dxfId="516" priority="637">
      <formula>ISERROR(E132)</formula>
    </cfRule>
  </conditionalFormatting>
  <conditionalFormatting sqref="E132">
    <cfRule type="expression" dxfId="515" priority="636" stopIfTrue="1">
      <formula>#N/A</formula>
    </cfRule>
  </conditionalFormatting>
  <conditionalFormatting sqref="E132">
    <cfRule type="containsErrors" dxfId="514" priority="635">
      <formula>ISERROR(E132)</formula>
    </cfRule>
  </conditionalFormatting>
  <conditionalFormatting sqref="E133">
    <cfRule type="expression" dxfId="513" priority="634" stopIfTrue="1">
      <formula>#N/A</formula>
    </cfRule>
  </conditionalFormatting>
  <conditionalFormatting sqref="E133">
    <cfRule type="containsErrors" dxfId="512" priority="633">
      <formula>ISERROR(E133)</formula>
    </cfRule>
  </conditionalFormatting>
  <conditionalFormatting sqref="E133">
    <cfRule type="expression" dxfId="511" priority="632" stopIfTrue="1">
      <formula>#N/A</formula>
    </cfRule>
  </conditionalFormatting>
  <conditionalFormatting sqref="E133">
    <cfRule type="containsErrors" dxfId="510" priority="631">
      <formula>ISERROR(E133)</formula>
    </cfRule>
  </conditionalFormatting>
  <conditionalFormatting sqref="E134:E138 E140">
    <cfRule type="expression" dxfId="509" priority="630" stopIfTrue="1">
      <formula>#N/A</formula>
    </cfRule>
  </conditionalFormatting>
  <conditionalFormatting sqref="E134:E138 E140">
    <cfRule type="containsErrors" dxfId="508" priority="629">
      <formula>ISERROR(E134)</formula>
    </cfRule>
  </conditionalFormatting>
  <conditionalFormatting sqref="E134:E138 E140">
    <cfRule type="expression" dxfId="507" priority="628" stopIfTrue="1">
      <formula>#N/A</formula>
    </cfRule>
  </conditionalFormatting>
  <conditionalFormatting sqref="E134:E138 E140">
    <cfRule type="containsErrors" dxfId="506" priority="627">
      <formula>ISERROR(E134)</formula>
    </cfRule>
  </conditionalFormatting>
  <conditionalFormatting sqref="F141">
    <cfRule type="expression" dxfId="505" priority="622" stopIfTrue="1">
      <formula>#N/A</formula>
    </cfRule>
  </conditionalFormatting>
  <conditionalFormatting sqref="F141">
    <cfRule type="containsErrors" dxfId="504" priority="621">
      <formula>ISERROR(F141)</formula>
    </cfRule>
  </conditionalFormatting>
  <conditionalFormatting sqref="F141">
    <cfRule type="expression" dxfId="503" priority="620" stopIfTrue="1">
      <formula>#N/A</formula>
    </cfRule>
  </conditionalFormatting>
  <conditionalFormatting sqref="F141">
    <cfRule type="containsErrors" dxfId="502" priority="619">
      <formula>ISERROR(F141)</formula>
    </cfRule>
  </conditionalFormatting>
  <conditionalFormatting sqref="F58:F138 F140">
    <cfRule type="expression" dxfId="501" priority="618" stopIfTrue="1">
      <formula>#N/A</formula>
    </cfRule>
  </conditionalFormatting>
  <conditionalFormatting sqref="F58:F138 F140">
    <cfRule type="containsErrors" dxfId="500" priority="617">
      <formula>ISERROR(F58)</formula>
    </cfRule>
  </conditionalFormatting>
  <conditionalFormatting sqref="F58:F138 F140">
    <cfRule type="expression" dxfId="499" priority="616" stopIfTrue="1">
      <formula>#N/A</formula>
    </cfRule>
  </conditionalFormatting>
  <conditionalFormatting sqref="F58:F138 F140">
    <cfRule type="containsErrors" dxfId="498" priority="615">
      <formula>ISERROR(F58)</formula>
    </cfRule>
  </conditionalFormatting>
  <conditionalFormatting sqref="F117">
    <cfRule type="expression" dxfId="497" priority="610" stopIfTrue="1">
      <formula>#N/A</formula>
    </cfRule>
  </conditionalFormatting>
  <conditionalFormatting sqref="F117">
    <cfRule type="containsErrors" dxfId="496" priority="609">
      <formula>ISERROR(F117)</formula>
    </cfRule>
  </conditionalFormatting>
  <conditionalFormatting sqref="F116">
    <cfRule type="expression" dxfId="495" priority="614" stopIfTrue="1">
      <formula>#N/A</formula>
    </cfRule>
  </conditionalFormatting>
  <conditionalFormatting sqref="F116">
    <cfRule type="containsErrors" dxfId="494" priority="613">
      <formula>ISERROR(F116)</formula>
    </cfRule>
  </conditionalFormatting>
  <conditionalFormatting sqref="F116">
    <cfRule type="expression" dxfId="493" priority="612" stopIfTrue="1">
      <formula>#N/A</formula>
    </cfRule>
  </conditionalFormatting>
  <conditionalFormatting sqref="F116">
    <cfRule type="containsErrors" dxfId="492" priority="611">
      <formula>ISERROR(F116)</formula>
    </cfRule>
  </conditionalFormatting>
  <conditionalFormatting sqref="F119">
    <cfRule type="expression" dxfId="491" priority="602" stopIfTrue="1">
      <formula>#N/A</formula>
    </cfRule>
  </conditionalFormatting>
  <conditionalFormatting sqref="F119">
    <cfRule type="containsErrors" dxfId="490" priority="601">
      <formula>ISERROR(F119)</formula>
    </cfRule>
  </conditionalFormatting>
  <conditionalFormatting sqref="F119">
    <cfRule type="expression" dxfId="489" priority="600" stopIfTrue="1">
      <formula>#N/A</formula>
    </cfRule>
  </conditionalFormatting>
  <conditionalFormatting sqref="F119">
    <cfRule type="containsErrors" dxfId="488" priority="599">
      <formula>ISERROR(F119)</formula>
    </cfRule>
  </conditionalFormatting>
  <conditionalFormatting sqref="F117">
    <cfRule type="expression" dxfId="487" priority="608" stopIfTrue="1">
      <formula>#N/A</formula>
    </cfRule>
  </conditionalFormatting>
  <conditionalFormatting sqref="F117">
    <cfRule type="containsErrors" dxfId="486" priority="607">
      <formula>ISERROR(F117)</formula>
    </cfRule>
  </conditionalFormatting>
  <conditionalFormatting sqref="F118">
    <cfRule type="expression" dxfId="485" priority="606" stopIfTrue="1">
      <formula>#N/A</formula>
    </cfRule>
  </conditionalFormatting>
  <conditionalFormatting sqref="F118">
    <cfRule type="containsErrors" dxfId="484" priority="605">
      <formula>ISERROR(F118)</formula>
    </cfRule>
  </conditionalFormatting>
  <conditionalFormatting sqref="F118">
    <cfRule type="expression" dxfId="483" priority="604" stopIfTrue="1">
      <formula>#N/A</formula>
    </cfRule>
  </conditionalFormatting>
  <conditionalFormatting sqref="F118">
    <cfRule type="containsErrors" dxfId="482" priority="603">
      <formula>ISERROR(F118)</formula>
    </cfRule>
  </conditionalFormatting>
  <conditionalFormatting sqref="F120">
    <cfRule type="expression" dxfId="481" priority="598" stopIfTrue="1">
      <formula>#N/A</formula>
    </cfRule>
  </conditionalFormatting>
  <conditionalFormatting sqref="F120">
    <cfRule type="containsErrors" dxfId="480" priority="597">
      <formula>ISERROR(F120)</formula>
    </cfRule>
  </conditionalFormatting>
  <conditionalFormatting sqref="F120">
    <cfRule type="expression" dxfId="479" priority="596" stopIfTrue="1">
      <formula>#N/A</formula>
    </cfRule>
  </conditionalFormatting>
  <conditionalFormatting sqref="F120">
    <cfRule type="containsErrors" dxfId="478" priority="595">
      <formula>ISERROR(F120)</formula>
    </cfRule>
  </conditionalFormatting>
  <conditionalFormatting sqref="F123">
    <cfRule type="expression" dxfId="477" priority="586" stopIfTrue="1">
      <formula>#N/A</formula>
    </cfRule>
  </conditionalFormatting>
  <conditionalFormatting sqref="F123">
    <cfRule type="containsErrors" dxfId="476" priority="585">
      <formula>ISERROR(F123)</formula>
    </cfRule>
  </conditionalFormatting>
  <conditionalFormatting sqref="F123">
    <cfRule type="expression" dxfId="475" priority="584" stopIfTrue="1">
      <formula>#N/A</formula>
    </cfRule>
  </conditionalFormatting>
  <conditionalFormatting sqref="F123">
    <cfRule type="containsErrors" dxfId="474" priority="583">
      <formula>ISERROR(F123)</formula>
    </cfRule>
  </conditionalFormatting>
  <conditionalFormatting sqref="F121">
    <cfRule type="expression" dxfId="473" priority="594" stopIfTrue="1">
      <formula>#N/A</formula>
    </cfRule>
  </conditionalFormatting>
  <conditionalFormatting sqref="F121">
    <cfRule type="containsErrors" dxfId="472" priority="593">
      <formula>ISERROR(F121)</formula>
    </cfRule>
  </conditionalFormatting>
  <conditionalFormatting sqref="F121">
    <cfRule type="expression" dxfId="471" priority="592" stopIfTrue="1">
      <formula>#N/A</formula>
    </cfRule>
  </conditionalFormatting>
  <conditionalFormatting sqref="F121">
    <cfRule type="containsErrors" dxfId="470" priority="591">
      <formula>ISERROR(F121)</formula>
    </cfRule>
  </conditionalFormatting>
  <conditionalFormatting sqref="F122">
    <cfRule type="expression" dxfId="469" priority="590" stopIfTrue="1">
      <formula>#N/A</formula>
    </cfRule>
  </conditionalFormatting>
  <conditionalFormatting sqref="F122">
    <cfRule type="containsErrors" dxfId="468" priority="589">
      <formula>ISERROR(F122)</formula>
    </cfRule>
  </conditionalFormatting>
  <conditionalFormatting sqref="F122">
    <cfRule type="expression" dxfId="467" priority="588" stopIfTrue="1">
      <formula>#N/A</formula>
    </cfRule>
  </conditionalFormatting>
  <conditionalFormatting sqref="F122">
    <cfRule type="containsErrors" dxfId="466" priority="587">
      <formula>ISERROR(F122)</formula>
    </cfRule>
  </conditionalFormatting>
  <conditionalFormatting sqref="F124">
    <cfRule type="expression" dxfId="465" priority="582" stopIfTrue="1">
      <formula>#N/A</formula>
    </cfRule>
  </conditionalFormatting>
  <conditionalFormatting sqref="F124">
    <cfRule type="containsErrors" dxfId="464" priority="581">
      <formula>ISERROR(F124)</formula>
    </cfRule>
  </conditionalFormatting>
  <conditionalFormatting sqref="F124">
    <cfRule type="expression" dxfId="463" priority="580" stopIfTrue="1">
      <formula>#N/A</formula>
    </cfRule>
  </conditionalFormatting>
  <conditionalFormatting sqref="F124">
    <cfRule type="containsErrors" dxfId="462" priority="579">
      <formula>ISERROR(F124)</formula>
    </cfRule>
  </conditionalFormatting>
  <conditionalFormatting sqref="F127">
    <cfRule type="expression" dxfId="461" priority="570" stopIfTrue="1">
      <formula>#N/A</formula>
    </cfRule>
  </conditionalFormatting>
  <conditionalFormatting sqref="F127">
    <cfRule type="containsErrors" dxfId="460" priority="569">
      <formula>ISERROR(F127)</formula>
    </cfRule>
  </conditionalFormatting>
  <conditionalFormatting sqref="F127">
    <cfRule type="expression" dxfId="459" priority="568" stopIfTrue="1">
      <formula>#N/A</formula>
    </cfRule>
  </conditionalFormatting>
  <conditionalFormatting sqref="F127">
    <cfRule type="containsErrors" dxfId="458" priority="567">
      <formula>ISERROR(F127)</formula>
    </cfRule>
  </conditionalFormatting>
  <conditionalFormatting sqref="F125">
    <cfRule type="expression" dxfId="457" priority="578" stopIfTrue="1">
      <formula>#N/A</formula>
    </cfRule>
  </conditionalFormatting>
  <conditionalFormatting sqref="F125">
    <cfRule type="containsErrors" dxfId="456" priority="577">
      <formula>ISERROR(F125)</formula>
    </cfRule>
  </conditionalFormatting>
  <conditionalFormatting sqref="F125">
    <cfRule type="expression" dxfId="455" priority="576" stopIfTrue="1">
      <formula>#N/A</formula>
    </cfRule>
  </conditionalFormatting>
  <conditionalFormatting sqref="F125">
    <cfRule type="containsErrors" dxfId="454" priority="575">
      <formula>ISERROR(F125)</formula>
    </cfRule>
  </conditionalFormatting>
  <conditionalFormatting sqref="F126">
    <cfRule type="expression" dxfId="453" priority="574" stopIfTrue="1">
      <formula>#N/A</formula>
    </cfRule>
  </conditionalFormatting>
  <conditionalFormatting sqref="F126">
    <cfRule type="containsErrors" dxfId="452" priority="573">
      <formula>ISERROR(F126)</formula>
    </cfRule>
  </conditionalFormatting>
  <conditionalFormatting sqref="F126">
    <cfRule type="expression" dxfId="451" priority="572" stopIfTrue="1">
      <formula>#N/A</formula>
    </cfRule>
  </conditionalFormatting>
  <conditionalFormatting sqref="F126">
    <cfRule type="containsErrors" dxfId="450" priority="571">
      <formula>ISERROR(F126)</formula>
    </cfRule>
  </conditionalFormatting>
  <conditionalFormatting sqref="F128">
    <cfRule type="expression" dxfId="449" priority="566" stopIfTrue="1">
      <formula>#N/A</formula>
    </cfRule>
  </conditionalFormatting>
  <conditionalFormatting sqref="F128">
    <cfRule type="containsErrors" dxfId="448" priority="565">
      <formula>ISERROR(F128)</formula>
    </cfRule>
  </conditionalFormatting>
  <conditionalFormatting sqref="F128">
    <cfRule type="expression" dxfId="447" priority="564" stopIfTrue="1">
      <formula>#N/A</formula>
    </cfRule>
  </conditionalFormatting>
  <conditionalFormatting sqref="F128">
    <cfRule type="containsErrors" dxfId="446" priority="563">
      <formula>ISERROR(F128)</formula>
    </cfRule>
  </conditionalFormatting>
  <conditionalFormatting sqref="F131">
    <cfRule type="expression" dxfId="445" priority="554" stopIfTrue="1">
      <formula>#N/A</formula>
    </cfRule>
  </conditionalFormatting>
  <conditionalFormatting sqref="F131">
    <cfRule type="containsErrors" dxfId="444" priority="553">
      <formula>ISERROR(F131)</formula>
    </cfRule>
  </conditionalFormatting>
  <conditionalFormatting sqref="F131">
    <cfRule type="expression" dxfId="443" priority="552" stopIfTrue="1">
      <formula>#N/A</formula>
    </cfRule>
  </conditionalFormatting>
  <conditionalFormatting sqref="F131">
    <cfRule type="containsErrors" dxfId="442" priority="551">
      <formula>ISERROR(F131)</formula>
    </cfRule>
  </conditionalFormatting>
  <conditionalFormatting sqref="F129">
    <cfRule type="expression" dxfId="441" priority="562" stopIfTrue="1">
      <formula>#N/A</formula>
    </cfRule>
  </conditionalFormatting>
  <conditionalFormatting sqref="F129">
    <cfRule type="containsErrors" dxfId="440" priority="561">
      <formula>ISERROR(F129)</formula>
    </cfRule>
  </conditionalFormatting>
  <conditionalFormatting sqref="F129">
    <cfRule type="expression" dxfId="439" priority="560" stopIfTrue="1">
      <formula>#N/A</formula>
    </cfRule>
  </conditionalFormatting>
  <conditionalFormatting sqref="F129">
    <cfRule type="containsErrors" dxfId="438" priority="559">
      <formula>ISERROR(F129)</formula>
    </cfRule>
  </conditionalFormatting>
  <conditionalFormatting sqref="F130">
    <cfRule type="expression" dxfId="437" priority="558" stopIfTrue="1">
      <formula>#N/A</formula>
    </cfRule>
  </conditionalFormatting>
  <conditionalFormatting sqref="F130">
    <cfRule type="containsErrors" dxfId="436" priority="557">
      <formula>ISERROR(F130)</formula>
    </cfRule>
  </conditionalFormatting>
  <conditionalFormatting sqref="F130">
    <cfRule type="expression" dxfId="435" priority="556" stopIfTrue="1">
      <formula>#N/A</formula>
    </cfRule>
  </conditionalFormatting>
  <conditionalFormatting sqref="F130">
    <cfRule type="containsErrors" dxfId="434" priority="555">
      <formula>ISERROR(F130)</formula>
    </cfRule>
  </conditionalFormatting>
  <conditionalFormatting sqref="F132">
    <cfRule type="expression" dxfId="433" priority="550" stopIfTrue="1">
      <formula>#N/A</formula>
    </cfRule>
  </conditionalFormatting>
  <conditionalFormatting sqref="F132">
    <cfRule type="containsErrors" dxfId="432" priority="549">
      <formula>ISERROR(F132)</formula>
    </cfRule>
  </conditionalFormatting>
  <conditionalFormatting sqref="F132">
    <cfRule type="expression" dxfId="431" priority="548" stopIfTrue="1">
      <formula>#N/A</formula>
    </cfRule>
  </conditionalFormatting>
  <conditionalFormatting sqref="F132">
    <cfRule type="containsErrors" dxfId="430" priority="547">
      <formula>ISERROR(F132)</formula>
    </cfRule>
  </conditionalFormatting>
  <conditionalFormatting sqref="F133">
    <cfRule type="expression" dxfId="429" priority="546" stopIfTrue="1">
      <formula>#N/A</formula>
    </cfRule>
  </conditionalFormatting>
  <conditionalFormatting sqref="F133">
    <cfRule type="containsErrors" dxfId="428" priority="545">
      <formula>ISERROR(F133)</formula>
    </cfRule>
  </conditionalFormatting>
  <conditionalFormatting sqref="F133">
    <cfRule type="expression" dxfId="427" priority="544" stopIfTrue="1">
      <formula>#N/A</formula>
    </cfRule>
  </conditionalFormatting>
  <conditionalFormatting sqref="F133">
    <cfRule type="containsErrors" dxfId="426" priority="543">
      <formula>ISERROR(F133)</formula>
    </cfRule>
  </conditionalFormatting>
  <conditionalFormatting sqref="F134:F138 F140">
    <cfRule type="expression" dxfId="425" priority="542" stopIfTrue="1">
      <formula>#N/A</formula>
    </cfRule>
  </conditionalFormatting>
  <conditionalFormatting sqref="F134:F138 F140">
    <cfRule type="containsErrors" dxfId="424" priority="541">
      <formula>ISERROR(F134)</formula>
    </cfRule>
  </conditionalFormatting>
  <conditionalFormatting sqref="F134:F138 F140">
    <cfRule type="expression" dxfId="423" priority="540" stopIfTrue="1">
      <formula>#N/A</formula>
    </cfRule>
  </conditionalFormatting>
  <conditionalFormatting sqref="F134:F138 F140">
    <cfRule type="containsErrors" dxfId="422" priority="539">
      <formula>ISERROR(F134)</formula>
    </cfRule>
  </conditionalFormatting>
  <conditionalFormatting sqref="E142:E143">
    <cfRule type="expression" dxfId="421" priority="534" stopIfTrue="1">
      <formula>#N/A</formula>
    </cfRule>
  </conditionalFormatting>
  <conditionalFormatting sqref="E142:E143">
    <cfRule type="containsErrors" dxfId="420" priority="533">
      <formula>ISERROR(E142)</formula>
    </cfRule>
  </conditionalFormatting>
  <conditionalFormatting sqref="E142:E143">
    <cfRule type="expression" dxfId="419" priority="532" stopIfTrue="1">
      <formula>#N/A</formula>
    </cfRule>
  </conditionalFormatting>
  <conditionalFormatting sqref="E142:E143">
    <cfRule type="containsErrors" dxfId="418" priority="531">
      <formula>ISERROR(E142)</formula>
    </cfRule>
  </conditionalFormatting>
  <conditionalFormatting sqref="E142:E143">
    <cfRule type="expression" dxfId="417" priority="530" stopIfTrue="1">
      <formula>#N/A</formula>
    </cfRule>
  </conditionalFormatting>
  <conditionalFormatting sqref="E142:E143">
    <cfRule type="containsErrors" dxfId="416" priority="529">
      <formula>ISERROR(E142)</formula>
    </cfRule>
  </conditionalFormatting>
  <conditionalFormatting sqref="E142:E143">
    <cfRule type="expression" dxfId="415" priority="528" stopIfTrue="1">
      <formula>#N/A</formula>
    </cfRule>
  </conditionalFormatting>
  <conditionalFormatting sqref="E142:E143">
    <cfRule type="containsErrors" dxfId="414" priority="527">
      <formula>ISERROR(E142)</formula>
    </cfRule>
  </conditionalFormatting>
  <conditionalFormatting sqref="F142:F143">
    <cfRule type="expression" dxfId="413" priority="526" stopIfTrue="1">
      <formula>#N/A</formula>
    </cfRule>
  </conditionalFormatting>
  <conditionalFormatting sqref="F142:F143">
    <cfRule type="containsErrors" dxfId="412" priority="525">
      <formula>ISERROR(F142)</formula>
    </cfRule>
  </conditionalFormatting>
  <conditionalFormatting sqref="F142:F143">
    <cfRule type="expression" dxfId="411" priority="524" stopIfTrue="1">
      <formula>#N/A</formula>
    </cfRule>
  </conditionalFormatting>
  <conditionalFormatting sqref="F142:F143">
    <cfRule type="containsErrors" dxfId="410" priority="523">
      <formula>ISERROR(F142)</formula>
    </cfRule>
  </conditionalFormatting>
  <conditionalFormatting sqref="F142:F143">
    <cfRule type="expression" dxfId="409" priority="522" stopIfTrue="1">
      <formula>#N/A</formula>
    </cfRule>
  </conditionalFormatting>
  <conditionalFormatting sqref="F142:F143">
    <cfRule type="containsErrors" dxfId="408" priority="521">
      <formula>ISERROR(F142)</formula>
    </cfRule>
  </conditionalFormatting>
  <conditionalFormatting sqref="F142:F143">
    <cfRule type="expression" dxfId="407" priority="520" stopIfTrue="1">
      <formula>#N/A</formula>
    </cfRule>
  </conditionalFormatting>
  <conditionalFormatting sqref="F142:F143">
    <cfRule type="containsErrors" dxfId="406" priority="519">
      <formula>ISERROR(F142)</formula>
    </cfRule>
  </conditionalFormatting>
  <conditionalFormatting sqref="O144:U144">
    <cfRule type="expression" dxfId="405" priority="514" stopIfTrue="1">
      <formula>#N/A</formula>
    </cfRule>
  </conditionalFormatting>
  <conditionalFormatting sqref="O144:U144">
    <cfRule type="containsErrors" dxfId="404" priority="513">
      <formula>ISERROR(O144)</formula>
    </cfRule>
  </conditionalFormatting>
  <conditionalFormatting sqref="O144:U144">
    <cfRule type="expression" dxfId="403" priority="512" stopIfTrue="1">
      <formula>#N/A</formula>
    </cfRule>
  </conditionalFormatting>
  <conditionalFormatting sqref="O144:U144">
    <cfRule type="containsErrors" dxfId="402" priority="511">
      <formula>ISERROR(O144)</formula>
    </cfRule>
  </conditionalFormatting>
  <conditionalFormatting sqref="E144:K144">
    <cfRule type="expression" dxfId="401" priority="518" stopIfTrue="1">
      <formula>#N/A</formula>
    </cfRule>
  </conditionalFormatting>
  <conditionalFormatting sqref="E144:K144">
    <cfRule type="containsErrors" dxfId="400" priority="517">
      <formula>ISERROR(E144)</formula>
    </cfRule>
  </conditionalFormatting>
  <conditionalFormatting sqref="E144:K144">
    <cfRule type="expression" dxfId="399" priority="516" stopIfTrue="1">
      <formula>#N/A</formula>
    </cfRule>
  </conditionalFormatting>
  <conditionalFormatting sqref="E144:K144">
    <cfRule type="containsErrors" dxfId="398" priority="515">
      <formula>ISERROR(E144)</formula>
    </cfRule>
  </conditionalFormatting>
  <conditionalFormatting sqref="Q38:Q39">
    <cfRule type="expression" dxfId="397" priority="480" stopIfTrue="1">
      <formula>#N/A</formula>
    </cfRule>
  </conditionalFormatting>
  <conditionalFormatting sqref="Q38:Q39">
    <cfRule type="containsErrors" dxfId="396" priority="479">
      <formula>ISERROR(Q38)</formula>
    </cfRule>
  </conditionalFormatting>
  <conditionalFormatting sqref="Q38:Q39">
    <cfRule type="expression" dxfId="395" priority="478" stopIfTrue="1">
      <formula>#N/A</formula>
    </cfRule>
  </conditionalFormatting>
  <conditionalFormatting sqref="Q38:Q39">
    <cfRule type="containsErrors" dxfId="394" priority="477">
      <formula>ISERROR(Q38)</formula>
    </cfRule>
  </conditionalFormatting>
  <conditionalFormatting sqref="S38:S39">
    <cfRule type="expression" dxfId="393" priority="476" stopIfTrue="1">
      <formula>#N/A</formula>
    </cfRule>
  </conditionalFormatting>
  <conditionalFormatting sqref="S38:S39">
    <cfRule type="containsErrors" dxfId="392" priority="475">
      <formula>ISERROR(S38)</formula>
    </cfRule>
  </conditionalFormatting>
  <conditionalFormatting sqref="S38:S39">
    <cfRule type="expression" dxfId="391" priority="474" stopIfTrue="1">
      <formula>#N/A</formula>
    </cfRule>
  </conditionalFormatting>
  <conditionalFormatting sqref="S38:S39">
    <cfRule type="containsErrors" dxfId="390" priority="473">
      <formula>ISERROR(S38)</formula>
    </cfRule>
  </conditionalFormatting>
  <conditionalFormatting sqref="U38:U39">
    <cfRule type="expression" dxfId="389" priority="472" stopIfTrue="1">
      <formula>#N/A</formula>
    </cfRule>
  </conditionalFormatting>
  <conditionalFormatting sqref="U38:U39">
    <cfRule type="containsErrors" dxfId="388" priority="471">
      <formula>ISERROR(U38)</formula>
    </cfRule>
  </conditionalFormatting>
  <conditionalFormatting sqref="U38:U39">
    <cfRule type="expression" dxfId="387" priority="470" stopIfTrue="1">
      <formula>#N/A</formula>
    </cfRule>
  </conditionalFormatting>
  <conditionalFormatting sqref="U38:U39">
    <cfRule type="containsErrors" dxfId="386" priority="469">
      <formula>ISERROR(U38)</formula>
    </cfRule>
  </conditionalFormatting>
  <conditionalFormatting sqref="E36 J36:K36">
    <cfRule type="expression" dxfId="385" priority="468" stopIfTrue="1">
      <formula>#N/A</formula>
    </cfRule>
  </conditionalFormatting>
  <conditionalFormatting sqref="E36 J36:K36">
    <cfRule type="containsErrors" dxfId="384" priority="467">
      <formula>ISERROR(E36)</formula>
    </cfRule>
  </conditionalFormatting>
  <conditionalFormatting sqref="E36 J36:K36">
    <cfRule type="expression" dxfId="383" priority="466" stopIfTrue="1">
      <formula>#N/A</formula>
    </cfRule>
  </conditionalFormatting>
  <conditionalFormatting sqref="E36 J36:K36">
    <cfRule type="containsErrors" dxfId="382" priority="465">
      <formula>ISERROR(E36)</formula>
    </cfRule>
  </conditionalFormatting>
  <conditionalFormatting sqref="O36 T36:U36">
    <cfRule type="expression" dxfId="381" priority="464" stopIfTrue="1">
      <formula>#N/A</formula>
    </cfRule>
  </conditionalFormatting>
  <conditionalFormatting sqref="O36 T36:U36">
    <cfRule type="containsErrors" dxfId="380" priority="463">
      <formula>ISERROR(O36)</formula>
    </cfRule>
  </conditionalFormatting>
  <conditionalFormatting sqref="O36 T36:U36">
    <cfRule type="expression" dxfId="379" priority="462" stopIfTrue="1">
      <formula>#N/A</formula>
    </cfRule>
  </conditionalFormatting>
  <conditionalFormatting sqref="O36 T36:U36">
    <cfRule type="containsErrors" dxfId="378" priority="461">
      <formula>ISERROR(O36)</formula>
    </cfRule>
  </conditionalFormatting>
  <conditionalFormatting sqref="E56 J56:K56">
    <cfRule type="expression" dxfId="377" priority="460" stopIfTrue="1">
      <formula>#N/A</formula>
    </cfRule>
  </conditionalFormatting>
  <conditionalFormatting sqref="E56 J56:K56">
    <cfRule type="containsErrors" dxfId="376" priority="459">
      <formula>ISERROR(E56)</formula>
    </cfRule>
  </conditionalFormatting>
  <conditionalFormatting sqref="E56 J56:K56">
    <cfRule type="expression" dxfId="375" priority="458" stopIfTrue="1">
      <formula>#N/A</formula>
    </cfRule>
  </conditionalFormatting>
  <conditionalFormatting sqref="E56 J56:K56">
    <cfRule type="containsErrors" dxfId="374" priority="457">
      <formula>ISERROR(E56)</formula>
    </cfRule>
  </conditionalFormatting>
  <conditionalFormatting sqref="H58:H138 H140">
    <cfRule type="expression" dxfId="373" priority="456" stopIfTrue="1">
      <formula>#N/A</formula>
    </cfRule>
  </conditionalFormatting>
  <conditionalFormatting sqref="H58:H138 H140">
    <cfRule type="containsErrors" dxfId="372" priority="455">
      <formula>ISERROR(H58)</formula>
    </cfRule>
  </conditionalFormatting>
  <conditionalFormatting sqref="H58:H138 H140">
    <cfRule type="expression" dxfId="371" priority="454" stopIfTrue="1">
      <formula>#N/A</formula>
    </cfRule>
  </conditionalFormatting>
  <conditionalFormatting sqref="H58:H138 H140">
    <cfRule type="containsErrors" dxfId="370" priority="453">
      <formula>ISERROR(H58)</formula>
    </cfRule>
  </conditionalFormatting>
  <conditionalFormatting sqref="H117">
    <cfRule type="expression" dxfId="369" priority="448" stopIfTrue="1">
      <formula>#N/A</formula>
    </cfRule>
  </conditionalFormatting>
  <conditionalFormatting sqref="H117">
    <cfRule type="containsErrors" dxfId="368" priority="447">
      <formula>ISERROR(H117)</formula>
    </cfRule>
  </conditionalFormatting>
  <conditionalFormatting sqref="H116">
    <cfRule type="expression" dxfId="367" priority="452" stopIfTrue="1">
      <formula>#N/A</formula>
    </cfRule>
  </conditionalFormatting>
  <conditionalFormatting sqref="H116">
    <cfRule type="containsErrors" dxfId="366" priority="451">
      <formula>ISERROR(H116)</formula>
    </cfRule>
  </conditionalFormatting>
  <conditionalFormatting sqref="H116">
    <cfRule type="expression" dxfId="365" priority="450" stopIfTrue="1">
      <formula>#N/A</formula>
    </cfRule>
  </conditionalFormatting>
  <conditionalFormatting sqref="H116">
    <cfRule type="containsErrors" dxfId="364" priority="449">
      <formula>ISERROR(H116)</formula>
    </cfRule>
  </conditionalFormatting>
  <conditionalFormatting sqref="H119">
    <cfRule type="expression" dxfId="363" priority="440" stopIfTrue="1">
      <formula>#N/A</formula>
    </cfRule>
  </conditionalFormatting>
  <conditionalFormatting sqref="H119">
    <cfRule type="containsErrors" dxfId="362" priority="439">
      <formula>ISERROR(H119)</formula>
    </cfRule>
  </conditionalFormatting>
  <conditionalFormatting sqref="H119">
    <cfRule type="expression" dxfId="361" priority="438" stopIfTrue="1">
      <formula>#N/A</formula>
    </cfRule>
  </conditionalFormatting>
  <conditionalFormatting sqref="H119">
    <cfRule type="containsErrors" dxfId="360" priority="437">
      <formula>ISERROR(H119)</formula>
    </cfRule>
  </conditionalFormatting>
  <conditionalFormatting sqref="H117">
    <cfRule type="expression" dxfId="359" priority="446" stopIfTrue="1">
      <formula>#N/A</formula>
    </cfRule>
  </conditionalFormatting>
  <conditionalFormatting sqref="H117">
    <cfRule type="containsErrors" dxfId="358" priority="445">
      <formula>ISERROR(H117)</formula>
    </cfRule>
  </conditionalFormatting>
  <conditionalFormatting sqref="H118">
    <cfRule type="expression" dxfId="357" priority="444" stopIfTrue="1">
      <formula>#N/A</formula>
    </cfRule>
  </conditionalFormatting>
  <conditionalFormatting sqref="H118">
    <cfRule type="containsErrors" dxfId="356" priority="443">
      <formula>ISERROR(H118)</formula>
    </cfRule>
  </conditionalFormatting>
  <conditionalFormatting sqref="H118">
    <cfRule type="expression" dxfId="355" priority="442" stopIfTrue="1">
      <formula>#N/A</formula>
    </cfRule>
  </conditionalFormatting>
  <conditionalFormatting sqref="H118">
    <cfRule type="containsErrors" dxfId="354" priority="441">
      <formula>ISERROR(H118)</formula>
    </cfRule>
  </conditionalFormatting>
  <conditionalFormatting sqref="H120">
    <cfRule type="expression" dxfId="353" priority="436" stopIfTrue="1">
      <formula>#N/A</formula>
    </cfRule>
  </conditionalFormatting>
  <conditionalFormatting sqref="H120">
    <cfRule type="containsErrors" dxfId="352" priority="435">
      <formula>ISERROR(H120)</formula>
    </cfRule>
  </conditionalFormatting>
  <conditionalFormatting sqref="H120">
    <cfRule type="expression" dxfId="351" priority="434" stopIfTrue="1">
      <formula>#N/A</formula>
    </cfRule>
  </conditionalFormatting>
  <conditionalFormatting sqref="H120">
    <cfRule type="containsErrors" dxfId="350" priority="433">
      <formula>ISERROR(H120)</formula>
    </cfRule>
  </conditionalFormatting>
  <conditionalFormatting sqref="H123">
    <cfRule type="expression" dxfId="349" priority="424" stopIfTrue="1">
      <formula>#N/A</formula>
    </cfRule>
  </conditionalFormatting>
  <conditionalFormatting sqref="H123">
    <cfRule type="containsErrors" dxfId="348" priority="423">
      <formula>ISERROR(H123)</formula>
    </cfRule>
  </conditionalFormatting>
  <conditionalFormatting sqref="H123">
    <cfRule type="expression" dxfId="347" priority="422" stopIfTrue="1">
      <formula>#N/A</formula>
    </cfRule>
  </conditionalFormatting>
  <conditionalFormatting sqref="H123">
    <cfRule type="containsErrors" dxfId="346" priority="421">
      <formula>ISERROR(H123)</formula>
    </cfRule>
  </conditionalFormatting>
  <conditionalFormatting sqref="H121">
    <cfRule type="expression" dxfId="345" priority="432" stopIfTrue="1">
      <formula>#N/A</formula>
    </cfRule>
  </conditionalFormatting>
  <conditionalFormatting sqref="H121">
    <cfRule type="containsErrors" dxfId="344" priority="431">
      <formula>ISERROR(H121)</formula>
    </cfRule>
  </conditionalFormatting>
  <conditionalFormatting sqref="H121">
    <cfRule type="expression" dxfId="343" priority="430" stopIfTrue="1">
      <formula>#N/A</formula>
    </cfRule>
  </conditionalFormatting>
  <conditionalFormatting sqref="H121">
    <cfRule type="containsErrors" dxfId="342" priority="429">
      <formula>ISERROR(H121)</formula>
    </cfRule>
  </conditionalFormatting>
  <conditionalFormatting sqref="H122">
    <cfRule type="expression" dxfId="341" priority="428" stopIfTrue="1">
      <formula>#N/A</formula>
    </cfRule>
  </conditionalFormatting>
  <conditionalFormatting sqref="H122">
    <cfRule type="containsErrors" dxfId="340" priority="427">
      <formula>ISERROR(H122)</formula>
    </cfRule>
  </conditionalFormatting>
  <conditionalFormatting sqref="H122">
    <cfRule type="expression" dxfId="339" priority="426" stopIfTrue="1">
      <formula>#N/A</formula>
    </cfRule>
  </conditionalFormatting>
  <conditionalFormatting sqref="H122">
    <cfRule type="containsErrors" dxfId="338" priority="425">
      <formula>ISERROR(H122)</formula>
    </cfRule>
  </conditionalFormatting>
  <conditionalFormatting sqref="H124">
    <cfRule type="expression" dxfId="337" priority="420" stopIfTrue="1">
      <formula>#N/A</formula>
    </cfRule>
  </conditionalFormatting>
  <conditionalFormatting sqref="H124">
    <cfRule type="containsErrors" dxfId="336" priority="419">
      <formula>ISERROR(H124)</formula>
    </cfRule>
  </conditionalFormatting>
  <conditionalFormatting sqref="H124">
    <cfRule type="expression" dxfId="335" priority="418" stopIfTrue="1">
      <formula>#N/A</formula>
    </cfRule>
  </conditionalFormatting>
  <conditionalFormatting sqref="H124">
    <cfRule type="containsErrors" dxfId="334" priority="417">
      <formula>ISERROR(H124)</formula>
    </cfRule>
  </conditionalFormatting>
  <conditionalFormatting sqref="H127">
    <cfRule type="expression" dxfId="333" priority="408" stopIfTrue="1">
      <formula>#N/A</formula>
    </cfRule>
  </conditionalFormatting>
  <conditionalFormatting sqref="H127">
    <cfRule type="containsErrors" dxfId="332" priority="407">
      <formula>ISERROR(H127)</formula>
    </cfRule>
  </conditionalFormatting>
  <conditionalFormatting sqref="H127">
    <cfRule type="expression" dxfId="331" priority="406" stopIfTrue="1">
      <formula>#N/A</formula>
    </cfRule>
  </conditionalFormatting>
  <conditionalFormatting sqref="H127">
    <cfRule type="containsErrors" dxfId="330" priority="405">
      <formula>ISERROR(H127)</formula>
    </cfRule>
  </conditionalFormatting>
  <conditionalFormatting sqref="H125">
    <cfRule type="expression" dxfId="329" priority="416" stopIfTrue="1">
      <formula>#N/A</formula>
    </cfRule>
  </conditionalFormatting>
  <conditionalFormatting sqref="H125">
    <cfRule type="containsErrors" dxfId="328" priority="415">
      <formula>ISERROR(H125)</formula>
    </cfRule>
  </conditionalFormatting>
  <conditionalFormatting sqref="H125">
    <cfRule type="expression" dxfId="327" priority="414" stopIfTrue="1">
      <formula>#N/A</formula>
    </cfRule>
  </conditionalFormatting>
  <conditionalFormatting sqref="H125">
    <cfRule type="containsErrors" dxfId="326" priority="413">
      <formula>ISERROR(H125)</formula>
    </cfRule>
  </conditionalFormatting>
  <conditionalFormatting sqref="H126">
    <cfRule type="expression" dxfId="325" priority="412" stopIfTrue="1">
      <formula>#N/A</formula>
    </cfRule>
  </conditionalFormatting>
  <conditionalFormatting sqref="H126">
    <cfRule type="containsErrors" dxfId="324" priority="411">
      <formula>ISERROR(H126)</formula>
    </cfRule>
  </conditionalFormatting>
  <conditionalFormatting sqref="H126">
    <cfRule type="expression" dxfId="323" priority="410" stopIfTrue="1">
      <formula>#N/A</formula>
    </cfRule>
  </conditionalFormatting>
  <conditionalFormatting sqref="H126">
    <cfRule type="containsErrors" dxfId="322" priority="409">
      <formula>ISERROR(H126)</formula>
    </cfRule>
  </conditionalFormatting>
  <conditionalFormatting sqref="H128">
    <cfRule type="expression" dxfId="321" priority="404" stopIfTrue="1">
      <formula>#N/A</formula>
    </cfRule>
  </conditionalFormatting>
  <conditionalFormatting sqref="H128">
    <cfRule type="containsErrors" dxfId="320" priority="403">
      <formula>ISERROR(H128)</formula>
    </cfRule>
  </conditionalFormatting>
  <conditionalFormatting sqref="H128">
    <cfRule type="expression" dxfId="319" priority="402" stopIfTrue="1">
      <formula>#N/A</formula>
    </cfRule>
  </conditionalFormatting>
  <conditionalFormatting sqref="H128">
    <cfRule type="containsErrors" dxfId="318" priority="401">
      <formula>ISERROR(H128)</formula>
    </cfRule>
  </conditionalFormatting>
  <conditionalFormatting sqref="H131">
    <cfRule type="expression" dxfId="317" priority="392" stopIfTrue="1">
      <formula>#N/A</formula>
    </cfRule>
  </conditionalFormatting>
  <conditionalFormatting sqref="H131">
    <cfRule type="containsErrors" dxfId="316" priority="391">
      <formula>ISERROR(H131)</formula>
    </cfRule>
  </conditionalFormatting>
  <conditionalFormatting sqref="H131">
    <cfRule type="expression" dxfId="315" priority="390" stopIfTrue="1">
      <formula>#N/A</formula>
    </cfRule>
  </conditionalFormatting>
  <conditionalFormatting sqref="H131">
    <cfRule type="containsErrors" dxfId="314" priority="389">
      <formula>ISERROR(H131)</formula>
    </cfRule>
  </conditionalFormatting>
  <conditionalFormatting sqref="H129">
    <cfRule type="expression" dxfId="313" priority="400" stopIfTrue="1">
      <formula>#N/A</formula>
    </cfRule>
  </conditionalFormatting>
  <conditionalFormatting sqref="H129">
    <cfRule type="containsErrors" dxfId="312" priority="399">
      <formula>ISERROR(H129)</formula>
    </cfRule>
  </conditionalFormatting>
  <conditionalFormatting sqref="H129">
    <cfRule type="expression" dxfId="311" priority="398" stopIfTrue="1">
      <formula>#N/A</formula>
    </cfRule>
  </conditionalFormatting>
  <conditionalFormatting sqref="H129">
    <cfRule type="containsErrors" dxfId="310" priority="397">
      <formula>ISERROR(H129)</formula>
    </cfRule>
  </conditionalFormatting>
  <conditionalFormatting sqref="H130">
    <cfRule type="expression" dxfId="309" priority="396" stopIfTrue="1">
      <formula>#N/A</formula>
    </cfRule>
  </conditionalFormatting>
  <conditionalFormatting sqref="H130">
    <cfRule type="containsErrors" dxfId="308" priority="395">
      <formula>ISERROR(H130)</formula>
    </cfRule>
  </conditionalFormatting>
  <conditionalFormatting sqref="H130">
    <cfRule type="expression" dxfId="307" priority="394" stopIfTrue="1">
      <formula>#N/A</formula>
    </cfRule>
  </conditionalFormatting>
  <conditionalFormatting sqref="H130">
    <cfRule type="containsErrors" dxfId="306" priority="393">
      <formula>ISERROR(H130)</formula>
    </cfRule>
  </conditionalFormatting>
  <conditionalFormatting sqref="H132">
    <cfRule type="expression" dxfId="305" priority="388" stopIfTrue="1">
      <formula>#N/A</formula>
    </cfRule>
  </conditionalFormatting>
  <conditionalFormatting sqref="H132">
    <cfRule type="containsErrors" dxfId="304" priority="387">
      <formula>ISERROR(H132)</formula>
    </cfRule>
  </conditionalFormatting>
  <conditionalFormatting sqref="H132">
    <cfRule type="expression" dxfId="303" priority="386" stopIfTrue="1">
      <formula>#N/A</formula>
    </cfRule>
  </conditionalFormatting>
  <conditionalFormatting sqref="H132">
    <cfRule type="containsErrors" dxfId="302" priority="385">
      <formula>ISERROR(H132)</formula>
    </cfRule>
  </conditionalFormatting>
  <conditionalFormatting sqref="H133">
    <cfRule type="expression" dxfId="301" priority="384" stopIfTrue="1">
      <formula>#N/A</formula>
    </cfRule>
  </conditionalFormatting>
  <conditionalFormatting sqref="H133">
    <cfRule type="containsErrors" dxfId="300" priority="383">
      <formula>ISERROR(H133)</formula>
    </cfRule>
  </conditionalFormatting>
  <conditionalFormatting sqref="H133">
    <cfRule type="expression" dxfId="299" priority="382" stopIfTrue="1">
      <formula>#N/A</formula>
    </cfRule>
  </conditionalFormatting>
  <conditionalFormatting sqref="H133">
    <cfRule type="containsErrors" dxfId="298" priority="381">
      <formula>ISERROR(H133)</formula>
    </cfRule>
  </conditionalFormatting>
  <conditionalFormatting sqref="H134:H138 H140">
    <cfRule type="expression" dxfId="297" priority="380" stopIfTrue="1">
      <formula>#N/A</formula>
    </cfRule>
  </conditionalFormatting>
  <conditionalFormatting sqref="H134:H138 H140">
    <cfRule type="containsErrors" dxfId="296" priority="379">
      <formula>ISERROR(H134)</formula>
    </cfRule>
  </conditionalFormatting>
  <conditionalFormatting sqref="H134:H138 H140">
    <cfRule type="expression" dxfId="295" priority="378" stopIfTrue="1">
      <formula>#N/A</formula>
    </cfRule>
  </conditionalFormatting>
  <conditionalFormatting sqref="H134:H138 H140">
    <cfRule type="containsErrors" dxfId="294" priority="377">
      <formula>ISERROR(H134)</formula>
    </cfRule>
  </conditionalFormatting>
  <conditionalFormatting sqref="J58:J138 J140">
    <cfRule type="expression" dxfId="293" priority="372" stopIfTrue="1">
      <formula>#N/A</formula>
    </cfRule>
  </conditionalFormatting>
  <conditionalFormatting sqref="J58:J138 J140">
    <cfRule type="containsErrors" dxfId="292" priority="371">
      <formula>ISERROR(J58)</formula>
    </cfRule>
  </conditionalFormatting>
  <conditionalFormatting sqref="J58:J138 J140">
    <cfRule type="expression" dxfId="291" priority="370" stopIfTrue="1">
      <formula>#N/A</formula>
    </cfRule>
  </conditionalFormatting>
  <conditionalFormatting sqref="J58:J138 J140">
    <cfRule type="containsErrors" dxfId="290" priority="369">
      <formula>ISERROR(J58)</formula>
    </cfRule>
  </conditionalFormatting>
  <conditionalFormatting sqref="J117">
    <cfRule type="expression" dxfId="289" priority="364" stopIfTrue="1">
      <formula>#N/A</formula>
    </cfRule>
  </conditionalFormatting>
  <conditionalFormatting sqref="J117">
    <cfRule type="containsErrors" dxfId="288" priority="363">
      <formula>ISERROR(J117)</formula>
    </cfRule>
  </conditionalFormatting>
  <conditionalFormatting sqref="J116">
    <cfRule type="expression" dxfId="287" priority="368" stopIfTrue="1">
      <formula>#N/A</formula>
    </cfRule>
  </conditionalFormatting>
  <conditionalFormatting sqref="J116">
    <cfRule type="containsErrors" dxfId="286" priority="367">
      <formula>ISERROR(J116)</formula>
    </cfRule>
  </conditionalFormatting>
  <conditionalFormatting sqref="J116">
    <cfRule type="expression" dxfId="285" priority="366" stopIfTrue="1">
      <formula>#N/A</formula>
    </cfRule>
  </conditionalFormatting>
  <conditionalFormatting sqref="J116">
    <cfRule type="containsErrors" dxfId="284" priority="365">
      <formula>ISERROR(J116)</formula>
    </cfRule>
  </conditionalFormatting>
  <conditionalFormatting sqref="J119">
    <cfRule type="expression" dxfId="283" priority="356" stopIfTrue="1">
      <formula>#N/A</formula>
    </cfRule>
  </conditionalFormatting>
  <conditionalFormatting sqref="J119">
    <cfRule type="containsErrors" dxfId="282" priority="355">
      <formula>ISERROR(J119)</formula>
    </cfRule>
  </conditionalFormatting>
  <conditionalFormatting sqref="J119">
    <cfRule type="expression" dxfId="281" priority="354" stopIfTrue="1">
      <formula>#N/A</formula>
    </cfRule>
  </conditionalFormatting>
  <conditionalFormatting sqref="J119">
    <cfRule type="containsErrors" dxfId="280" priority="353">
      <formula>ISERROR(J119)</formula>
    </cfRule>
  </conditionalFormatting>
  <conditionalFormatting sqref="J117">
    <cfRule type="expression" dxfId="279" priority="362" stopIfTrue="1">
      <formula>#N/A</formula>
    </cfRule>
  </conditionalFormatting>
  <conditionalFormatting sqref="J117">
    <cfRule type="containsErrors" dxfId="278" priority="361">
      <formula>ISERROR(J117)</formula>
    </cfRule>
  </conditionalFormatting>
  <conditionalFormatting sqref="J118">
    <cfRule type="expression" dxfId="277" priority="360" stopIfTrue="1">
      <formula>#N/A</formula>
    </cfRule>
  </conditionalFormatting>
  <conditionalFormatting sqref="J118">
    <cfRule type="containsErrors" dxfId="276" priority="359">
      <formula>ISERROR(J118)</formula>
    </cfRule>
  </conditionalFormatting>
  <conditionalFormatting sqref="J118">
    <cfRule type="expression" dxfId="275" priority="358" stopIfTrue="1">
      <formula>#N/A</formula>
    </cfRule>
  </conditionalFormatting>
  <conditionalFormatting sqref="J118">
    <cfRule type="containsErrors" dxfId="274" priority="357">
      <formula>ISERROR(J118)</formula>
    </cfRule>
  </conditionalFormatting>
  <conditionalFormatting sqref="J120">
    <cfRule type="expression" dxfId="273" priority="352" stopIfTrue="1">
      <formula>#N/A</formula>
    </cfRule>
  </conditionalFormatting>
  <conditionalFormatting sqref="J120">
    <cfRule type="containsErrors" dxfId="272" priority="351">
      <formula>ISERROR(J120)</formula>
    </cfRule>
  </conditionalFormatting>
  <conditionalFormatting sqref="J120">
    <cfRule type="expression" dxfId="271" priority="350" stopIfTrue="1">
      <formula>#N/A</formula>
    </cfRule>
  </conditionalFormatting>
  <conditionalFormatting sqref="J120">
    <cfRule type="containsErrors" dxfId="270" priority="349">
      <formula>ISERROR(J120)</formula>
    </cfRule>
  </conditionalFormatting>
  <conditionalFormatting sqref="J123">
    <cfRule type="expression" dxfId="269" priority="340" stopIfTrue="1">
      <formula>#N/A</formula>
    </cfRule>
  </conditionalFormatting>
  <conditionalFormatting sqref="J123">
    <cfRule type="containsErrors" dxfId="268" priority="339">
      <formula>ISERROR(J123)</formula>
    </cfRule>
  </conditionalFormatting>
  <conditionalFormatting sqref="J123">
    <cfRule type="expression" dxfId="267" priority="338" stopIfTrue="1">
      <formula>#N/A</formula>
    </cfRule>
  </conditionalFormatting>
  <conditionalFormatting sqref="J123">
    <cfRule type="containsErrors" dxfId="266" priority="337">
      <formula>ISERROR(J123)</formula>
    </cfRule>
  </conditionalFormatting>
  <conditionalFormatting sqref="J121">
    <cfRule type="expression" dxfId="265" priority="348" stopIfTrue="1">
      <formula>#N/A</formula>
    </cfRule>
  </conditionalFormatting>
  <conditionalFormatting sqref="J121">
    <cfRule type="containsErrors" dxfId="264" priority="347">
      <formula>ISERROR(J121)</formula>
    </cfRule>
  </conditionalFormatting>
  <conditionalFormatting sqref="J121">
    <cfRule type="expression" dxfId="263" priority="346" stopIfTrue="1">
      <formula>#N/A</formula>
    </cfRule>
  </conditionalFormatting>
  <conditionalFormatting sqref="J121">
    <cfRule type="containsErrors" dxfId="262" priority="345">
      <formula>ISERROR(J121)</formula>
    </cfRule>
  </conditionalFormatting>
  <conditionalFormatting sqref="J122">
    <cfRule type="expression" dxfId="261" priority="344" stopIfTrue="1">
      <formula>#N/A</formula>
    </cfRule>
  </conditionalFormatting>
  <conditionalFormatting sqref="J122">
    <cfRule type="containsErrors" dxfId="260" priority="343">
      <formula>ISERROR(J122)</formula>
    </cfRule>
  </conditionalFormatting>
  <conditionalFormatting sqref="J122">
    <cfRule type="expression" dxfId="259" priority="342" stopIfTrue="1">
      <formula>#N/A</formula>
    </cfRule>
  </conditionalFormatting>
  <conditionalFormatting sqref="J122">
    <cfRule type="containsErrors" dxfId="258" priority="341">
      <formula>ISERROR(J122)</formula>
    </cfRule>
  </conditionalFormatting>
  <conditionalFormatting sqref="J124">
    <cfRule type="expression" dxfId="257" priority="336" stopIfTrue="1">
      <formula>#N/A</formula>
    </cfRule>
  </conditionalFormatting>
  <conditionalFormatting sqref="J124">
    <cfRule type="containsErrors" dxfId="256" priority="335">
      <formula>ISERROR(J124)</formula>
    </cfRule>
  </conditionalFormatting>
  <conditionalFormatting sqref="J124">
    <cfRule type="expression" dxfId="255" priority="334" stopIfTrue="1">
      <formula>#N/A</formula>
    </cfRule>
  </conditionalFormatting>
  <conditionalFormatting sqref="J124">
    <cfRule type="containsErrors" dxfId="254" priority="333">
      <formula>ISERROR(J124)</formula>
    </cfRule>
  </conditionalFormatting>
  <conditionalFormatting sqref="J127">
    <cfRule type="expression" dxfId="253" priority="324" stopIfTrue="1">
      <formula>#N/A</formula>
    </cfRule>
  </conditionalFormatting>
  <conditionalFormatting sqref="J127">
    <cfRule type="containsErrors" dxfId="252" priority="323">
      <formula>ISERROR(J127)</formula>
    </cfRule>
  </conditionalFormatting>
  <conditionalFormatting sqref="J127">
    <cfRule type="expression" dxfId="251" priority="322" stopIfTrue="1">
      <formula>#N/A</formula>
    </cfRule>
  </conditionalFormatting>
  <conditionalFormatting sqref="J127">
    <cfRule type="containsErrors" dxfId="250" priority="321">
      <formula>ISERROR(J127)</formula>
    </cfRule>
  </conditionalFormatting>
  <conditionalFormatting sqref="J125">
    <cfRule type="expression" dxfId="249" priority="332" stopIfTrue="1">
      <formula>#N/A</formula>
    </cfRule>
  </conditionalFormatting>
  <conditionalFormatting sqref="J125">
    <cfRule type="containsErrors" dxfId="248" priority="331">
      <formula>ISERROR(J125)</formula>
    </cfRule>
  </conditionalFormatting>
  <conditionalFormatting sqref="J125">
    <cfRule type="expression" dxfId="247" priority="330" stopIfTrue="1">
      <formula>#N/A</formula>
    </cfRule>
  </conditionalFormatting>
  <conditionalFormatting sqref="J125">
    <cfRule type="containsErrors" dxfId="246" priority="329">
      <formula>ISERROR(J125)</formula>
    </cfRule>
  </conditionalFormatting>
  <conditionalFormatting sqref="J126">
    <cfRule type="expression" dxfId="245" priority="328" stopIfTrue="1">
      <formula>#N/A</formula>
    </cfRule>
  </conditionalFormatting>
  <conditionalFormatting sqref="J126">
    <cfRule type="containsErrors" dxfId="244" priority="327">
      <formula>ISERROR(J126)</formula>
    </cfRule>
  </conditionalFormatting>
  <conditionalFormatting sqref="J126">
    <cfRule type="expression" dxfId="243" priority="326" stopIfTrue="1">
      <formula>#N/A</formula>
    </cfRule>
  </conditionalFormatting>
  <conditionalFormatting sqref="J126">
    <cfRule type="containsErrors" dxfId="242" priority="325">
      <formula>ISERROR(J126)</formula>
    </cfRule>
  </conditionalFormatting>
  <conditionalFormatting sqref="J128">
    <cfRule type="expression" dxfId="241" priority="320" stopIfTrue="1">
      <formula>#N/A</formula>
    </cfRule>
  </conditionalFormatting>
  <conditionalFormatting sqref="J128">
    <cfRule type="containsErrors" dxfId="240" priority="319">
      <formula>ISERROR(J128)</formula>
    </cfRule>
  </conditionalFormatting>
  <conditionalFormatting sqref="J128">
    <cfRule type="expression" dxfId="239" priority="318" stopIfTrue="1">
      <formula>#N/A</formula>
    </cfRule>
  </conditionalFormatting>
  <conditionalFormatting sqref="J128">
    <cfRule type="containsErrors" dxfId="238" priority="317">
      <formula>ISERROR(J128)</formula>
    </cfRule>
  </conditionalFormatting>
  <conditionalFormatting sqref="J131">
    <cfRule type="expression" dxfId="237" priority="308" stopIfTrue="1">
      <formula>#N/A</formula>
    </cfRule>
  </conditionalFormatting>
  <conditionalFormatting sqref="J131">
    <cfRule type="containsErrors" dxfId="236" priority="307">
      <formula>ISERROR(J131)</formula>
    </cfRule>
  </conditionalFormatting>
  <conditionalFormatting sqref="J131">
    <cfRule type="expression" dxfId="235" priority="306" stopIfTrue="1">
      <formula>#N/A</formula>
    </cfRule>
  </conditionalFormatting>
  <conditionalFormatting sqref="J131">
    <cfRule type="containsErrors" dxfId="234" priority="305">
      <formula>ISERROR(J131)</formula>
    </cfRule>
  </conditionalFormatting>
  <conditionalFormatting sqref="J129">
    <cfRule type="expression" dxfId="233" priority="316" stopIfTrue="1">
      <formula>#N/A</formula>
    </cfRule>
  </conditionalFormatting>
  <conditionalFormatting sqref="J129">
    <cfRule type="containsErrors" dxfId="232" priority="315">
      <formula>ISERROR(J129)</formula>
    </cfRule>
  </conditionalFormatting>
  <conditionalFormatting sqref="J129">
    <cfRule type="expression" dxfId="231" priority="314" stopIfTrue="1">
      <formula>#N/A</formula>
    </cfRule>
  </conditionalFormatting>
  <conditionalFormatting sqref="J129">
    <cfRule type="containsErrors" dxfId="230" priority="313">
      <formula>ISERROR(J129)</formula>
    </cfRule>
  </conditionalFormatting>
  <conditionalFormatting sqref="J130">
    <cfRule type="expression" dxfId="229" priority="312" stopIfTrue="1">
      <formula>#N/A</formula>
    </cfRule>
  </conditionalFormatting>
  <conditionalFormatting sqref="J130">
    <cfRule type="containsErrors" dxfId="228" priority="311">
      <formula>ISERROR(J130)</formula>
    </cfRule>
  </conditionalFormatting>
  <conditionalFormatting sqref="J130">
    <cfRule type="expression" dxfId="227" priority="310" stopIfTrue="1">
      <formula>#N/A</formula>
    </cfRule>
  </conditionalFormatting>
  <conditionalFormatting sqref="J130">
    <cfRule type="containsErrors" dxfId="226" priority="309">
      <formula>ISERROR(J130)</formula>
    </cfRule>
  </conditionalFormatting>
  <conditionalFormatting sqref="J132">
    <cfRule type="expression" dxfId="225" priority="304" stopIfTrue="1">
      <formula>#N/A</formula>
    </cfRule>
  </conditionalFormatting>
  <conditionalFormatting sqref="J132">
    <cfRule type="containsErrors" dxfId="224" priority="303">
      <formula>ISERROR(J132)</formula>
    </cfRule>
  </conditionalFormatting>
  <conditionalFormatting sqref="J132">
    <cfRule type="expression" dxfId="223" priority="302" stopIfTrue="1">
      <formula>#N/A</formula>
    </cfRule>
  </conditionalFormatting>
  <conditionalFormatting sqref="J132">
    <cfRule type="containsErrors" dxfId="222" priority="301">
      <formula>ISERROR(J132)</formula>
    </cfRule>
  </conditionalFormatting>
  <conditionalFormatting sqref="J133">
    <cfRule type="expression" dxfId="221" priority="300" stopIfTrue="1">
      <formula>#N/A</formula>
    </cfRule>
  </conditionalFormatting>
  <conditionalFormatting sqref="J133">
    <cfRule type="containsErrors" dxfId="220" priority="299">
      <formula>ISERROR(J133)</formula>
    </cfRule>
  </conditionalFormatting>
  <conditionalFormatting sqref="J133">
    <cfRule type="expression" dxfId="219" priority="298" stopIfTrue="1">
      <formula>#N/A</formula>
    </cfRule>
  </conditionalFormatting>
  <conditionalFormatting sqref="J133">
    <cfRule type="containsErrors" dxfId="218" priority="297">
      <formula>ISERROR(J133)</formula>
    </cfRule>
  </conditionalFormatting>
  <conditionalFormatting sqref="J134:J138 J140">
    <cfRule type="expression" dxfId="217" priority="296" stopIfTrue="1">
      <formula>#N/A</formula>
    </cfRule>
  </conditionalFormatting>
  <conditionalFormatting sqref="J134:J138 J140">
    <cfRule type="containsErrors" dxfId="216" priority="295">
      <formula>ISERROR(J134)</formula>
    </cfRule>
  </conditionalFormatting>
  <conditionalFormatting sqref="J134:J138 J140">
    <cfRule type="expression" dxfId="215" priority="294" stopIfTrue="1">
      <formula>#N/A</formula>
    </cfRule>
  </conditionalFormatting>
  <conditionalFormatting sqref="J134:J138 J140">
    <cfRule type="containsErrors" dxfId="214" priority="293">
      <formula>ISERROR(J134)</formula>
    </cfRule>
  </conditionalFormatting>
  <conditionalFormatting sqref="L58:L138 L140">
    <cfRule type="expression" dxfId="213" priority="288" stopIfTrue="1">
      <formula>#N/A</formula>
    </cfRule>
  </conditionalFormatting>
  <conditionalFormatting sqref="L58:L138 L140">
    <cfRule type="containsErrors" dxfId="212" priority="287">
      <formula>ISERROR(L58)</formula>
    </cfRule>
  </conditionalFormatting>
  <conditionalFormatting sqref="L58:L138 L140">
    <cfRule type="expression" dxfId="211" priority="286" stopIfTrue="1">
      <formula>#N/A</formula>
    </cfRule>
  </conditionalFormatting>
  <conditionalFormatting sqref="L58:L138 L140">
    <cfRule type="containsErrors" dxfId="210" priority="285">
      <formula>ISERROR(L58)</formula>
    </cfRule>
  </conditionalFormatting>
  <conditionalFormatting sqref="L117">
    <cfRule type="expression" dxfId="209" priority="280" stopIfTrue="1">
      <formula>#N/A</formula>
    </cfRule>
  </conditionalFormatting>
  <conditionalFormatting sqref="L117">
    <cfRule type="containsErrors" dxfId="208" priority="279">
      <formula>ISERROR(L117)</formula>
    </cfRule>
  </conditionalFormatting>
  <conditionalFormatting sqref="L116">
    <cfRule type="expression" dxfId="207" priority="284" stopIfTrue="1">
      <formula>#N/A</formula>
    </cfRule>
  </conditionalFormatting>
  <conditionalFormatting sqref="L116">
    <cfRule type="containsErrors" dxfId="206" priority="283">
      <formula>ISERROR(L116)</formula>
    </cfRule>
  </conditionalFormatting>
  <conditionalFormatting sqref="L116">
    <cfRule type="expression" dxfId="205" priority="282" stopIfTrue="1">
      <formula>#N/A</formula>
    </cfRule>
  </conditionalFormatting>
  <conditionalFormatting sqref="L116">
    <cfRule type="containsErrors" dxfId="204" priority="281">
      <formula>ISERROR(L116)</formula>
    </cfRule>
  </conditionalFormatting>
  <conditionalFormatting sqref="L119">
    <cfRule type="expression" dxfId="203" priority="272" stopIfTrue="1">
      <formula>#N/A</formula>
    </cfRule>
  </conditionalFormatting>
  <conditionalFormatting sqref="L119">
    <cfRule type="containsErrors" dxfId="202" priority="271">
      <formula>ISERROR(L119)</formula>
    </cfRule>
  </conditionalFormatting>
  <conditionalFormatting sqref="L119">
    <cfRule type="expression" dxfId="201" priority="270" stopIfTrue="1">
      <formula>#N/A</formula>
    </cfRule>
  </conditionalFormatting>
  <conditionalFormatting sqref="L119">
    <cfRule type="containsErrors" dxfId="200" priority="269">
      <formula>ISERROR(L119)</formula>
    </cfRule>
  </conditionalFormatting>
  <conditionalFormatting sqref="L117">
    <cfRule type="expression" dxfId="199" priority="278" stopIfTrue="1">
      <formula>#N/A</formula>
    </cfRule>
  </conditionalFormatting>
  <conditionalFormatting sqref="L117">
    <cfRule type="containsErrors" dxfId="198" priority="277">
      <formula>ISERROR(L117)</formula>
    </cfRule>
  </conditionalFormatting>
  <conditionalFormatting sqref="L118">
    <cfRule type="expression" dxfId="197" priority="276" stopIfTrue="1">
      <formula>#N/A</formula>
    </cfRule>
  </conditionalFormatting>
  <conditionalFormatting sqref="L118">
    <cfRule type="containsErrors" dxfId="196" priority="275">
      <formula>ISERROR(L118)</formula>
    </cfRule>
  </conditionalFormatting>
  <conditionalFormatting sqref="L118">
    <cfRule type="expression" dxfId="195" priority="274" stopIfTrue="1">
      <formula>#N/A</formula>
    </cfRule>
  </conditionalFormatting>
  <conditionalFormatting sqref="L118">
    <cfRule type="containsErrors" dxfId="194" priority="273">
      <formula>ISERROR(L118)</formula>
    </cfRule>
  </conditionalFormatting>
  <conditionalFormatting sqref="L120">
    <cfRule type="expression" dxfId="193" priority="268" stopIfTrue="1">
      <formula>#N/A</formula>
    </cfRule>
  </conditionalFormatting>
  <conditionalFormatting sqref="L120">
    <cfRule type="containsErrors" dxfId="192" priority="267">
      <formula>ISERROR(L120)</formula>
    </cfRule>
  </conditionalFormatting>
  <conditionalFormatting sqref="L120">
    <cfRule type="expression" dxfId="191" priority="266" stopIfTrue="1">
      <formula>#N/A</formula>
    </cfRule>
  </conditionalFormatting>
  <conditionalFormatting sqref="L120">
    <cfRule type="containsErrors" dxfId="190" priority="265">
      <formula>ISERROR(L120)</formula>
    </cfRule>
  </conditionalFormatting>
  <conditionalFormatting sqref="L123">
    <cfRule type="expression" dxfId="189" priority="256" stopIfTrue="1">
      <formula>#N/A</formula>
    </cfRule>
  </conditionalFormatting>
  <conditionalFormatting sqref="L123">
    <cfRule type="containsErrors" dxfId="188" priority="255">
      <formula>ISERROR(L123)</formula>
    </cfRule>
  </conditionalFormatting>
  <conditionalFormatting sqref="L123">
    <cfRule type="expression" dxfId="187" priority="254" stopIfTrue="1">
      <formula>#N/A</formula>
    </cfRule>
  </conditionalFormatting>
  <conditionalFormatting sqref="L123">
    <cfRule type="containsErrors" dxfId="186" priority="253">
      <formula>ISERROR(L123)</formula>
    </cfRule>
  </conditionalFormatting>
  <conditionalFormatting sqref="L121">
    <cfRule type="expression" dxfId="185" priority="264" stopIfTrue="1">
      <formula>#N/A</formula>
    </cfRule>
  </conditionalFormatting>
  <conditionalFormatting sqref="L121">
    <cfRule type="containsErrors" dxfId="184" priority="263">
      <formula>ISERROR(L121)</formula>
    </cfRule>
  </conditionalFormatting>
  <conditionalFormatting sqref="L121">
    <cfRule type="expression" dxfId="183" priority="262" stopIfTrue="1">
      <formula>#N/A</formula>
    </cfRule>
  </conditionalFormatting>
  <conditionalFormatting sqref="L121">
    <cfRule type="containsErrors" dxfId="182" priority="261">
      <formula>ISERROR(L121)</formula>
    </cfRule>
  </conditionalFormatting>
  <conditionalFormatting sqref="L122">
    <cfRule type="expression" dxfId="181" priority="260" stopIfTrue="1">
      <formula>#N/A</formula>
    </cfRule>
  </conditionalFormatting>
  <conditionalFormatting sqref="L122">
    <cfRule type="containsErrors" dxfId="180" priority="259">
      <formula>ISERROR(L122)</formula>
    </cfRule>
  </conditionalFormatting>
  <conditionalFormatting sqref="L122">
    <cfRule type="expression" dxfId="179" priority="258" stopIfTrue="1">
      <formula>#N/A</formula>
    </cfRule>
  </conditionalFormatting>
  <conditionalFormatting sqref="L122">
    <cfRule type="containsErrors" dxfId="178" priority="257">
      <formula>ISERROR(L122)</formula>
    </cfRule>
  </conditionalFormatting>
  <conditionalFormatting sqref="L124">
    <cfRule type="expression" dxfId="177" priority="252" stopIfTrue="1">
      <formula>#N/A</formula>
    </cfRule>
  </conditionalFormatting>
  <conditionalFormatting sqref="L124">
    <cfRule type="containsErrors" dxfId="176" priority="251">
      <formula>ISERROR(L124)</formula>
    </cfRule>
  </conditionalFormatting>
  <conditionalFormatting sqref="L124">
    <cfRule type="expression" dxfId="175" priority="250" stopIfTrue="1">
      <formula>#N/A</formula>
    </cfRule>
  </conditionalFormatting>
  <conditionalFormatting sqref="L124">
    <cfRule type="containsErrors" dxfId="174" priority="249">
      <formula>ISERROR(L124)</formula>
    </cfRule>
  </conditionalFormatting>
  <conditionalFormatting sqref="L127">
    <cfRule type="expression" dxfId="173" priority="240" stopIfTrue="1">
      <formula>#N/A</formula>
    </cfRule>
  </conditionalFormatting>
  <conditionalFormatting sqref="L127">
    <cfRule type="containsErrors" dxfId="172" priority="239">
      <formula>ISERROR(L127)</formula>
    </cfRule>
  </conditionalFormatting>
  <conditionalFormatting sqref="L127">
    <cfRule type="expression" dxfId="171" priority="238" stopIfTrue="1">
      <formula>#N/A</formula>
    </cfRule>
  </conditionalFormatting>
  <conditionalFormatting sqref="L127">
    <cfRule type="containsErrors" dxfId="170" priority="237">
      <formula>ISERROR(L127)</formula>
    </cfRule>
  </conditionalFormatting>
  <conditionalFormatting sqref="L125">
    <cfRule type="expression" dxfId="169" priority="248" stopIfTrue="1">
      <formula>#N/A</formula>
    </cfRule>
  </conditionalFormatting>
  <conditionalFormatting sqref="L125">
    <cfRule type="containsErrors" dxfId="168" priority="247">
      <formula>ISERROR(L125)</formula>
    </cfRule>
  </conditionalFormatting>
  <conditionalFormatting sqref="L125">
    <cfRule type="expression" dxfId="167" priority="246" stopIfTrue="1">
      <formula>#N/A</formula>
    </cfRule>
  </conditionalFormatting>
  <conditionalFormatting sqref="L125">
    <cfRule type="containsErrors" dxfId="166" priority="245">
      <formula>ISERROR(L125)</formula>
    </cfRule>
  </conditionalFormatting>
  <conditionalFormatting sqref="L126">
    <cfRule type="expression" dxfId="165" priority="244" stopIfTrue="1">
      <formula>#N/A</formula>
    </cfRule>
  </conditionalFormatting>
  <conditionalFormatting sqref="L126">
    <cfRule type="containsErrors" dxfId="164" priority="243">
      <formula>ISERROR(L126)</formula>
    </cfRule>
  </conditionalFormatting>
  <conditionalFormatting sqref="L126">
    <cfRule type="expression" dxfId="163" priority="242" stopIfTrue="1">
      <formula>#N/A</formula>
    </cfRule>
  </conditionalFormatting>
  <conditionalFormatting sqref="L126">
    <cfRule type="containsErrors" dxfId="162" priority="241">
      <formula>ISERROR(L126)</formula>
    </cfRule>
  </conditionalFormatting>
  <conditionalFormatting sqref="L128">
    <cfRule type="expression" dxfId="161" priority="236" stopIfTrue="1">
      <formula>#N/A</formula>
    </cfRule>
  </conditionalFormatting>
  <conditionalFormatting sqref="L128">
    <cfRule type="containsErrors" dxfId="160" priority="235">
      <formula>ISERROR(L128)</formula>
    </cfRule>
  </conditionalFormatting>
  <conditionalFormatting sqref="L128">
    <cfRule type="expression" dxfId="159" priority="234" stopIfTrue="1">
      <formula>#N/A</formula>
    </cfRule>
  </conditionalFormatting>
  <conditionalFormatting sqref="L128">
    <cfRule type="containsErrors" dxfId="158" priority="233">
      <formula>ISERROR(L128)</formula>
    </cfRule>
  </conditionalFormatting>
  <conditionalFormatting sqref="L131">
    <cfRule type="expression" dxfId="157" priority="224" stopIfTrue="1">
      <formula>#N/A</formula>
    </cfRule>
  </conditionalFormatting>
  <conditionalFormatting sqref="L131">
    <cfRule type="containsErrors" dxfId="156" priority="223">
      <formula>ISERROR(L131)</formula>
    </cfRule>
  </conditionalFormatting>
  <conditionalFormatting sqref="L131">
    <cfRule type="expression" dxfId="155" priority="222" stopIfTrue="1">
      <formula>#N/A</formula>
    </cfRule>
  </conditionalFormatting>
  <conditionalFormatting sqref="L131">
    <cfRule type="containsErrors" dxfId="154" priority="221">
      <formula>ISERROR(L131)</formula>
    </cfRule>
  </conditionalFormatting>
  <conditionalFormatting sqref="L129">
    <cfRule type="expression" dxfId="153" priority="232" stopIfTrue="1">
      <formula>#N/A</formula>
    </cfRule>
  </conditionalFormatting>
  <conditionalFormatting sqref="L129">
    <cfRule type="containsErrors" dxfId="152" priority="231">
      <formula>ISERROR(L129)</formula>
    </cfRule>
  </conditionalFormatting>
  <conditionalFormatting sqref="L129">
    <cfRule type="expression" dxfId="151" priority="230" stopIfTrue="1">
      <formula>#N/A</formula>
    </cfRule>
  </conditionalFormatting>
  <conditionalFormatting sqref="L129">
    <cfRule type="containsErrors" dxfId="150" priority="229">
      <formula>ISERROR(L129)</formula>
    </cfRule>
  </conditionalFormatting>
  <conditionalFormatting sqref="L130">
    <cfRule type="expression" dxfId="149" priority="228" stopIfTrue="1">
      <formula>#N/A</formula>
    </cfRule>
  </conditionalFormatting>
  <conditionalFormatting sqref="L130">
    <cfRule type="containsErrors" dxfId="148" priority="227">
      <formula>ISERROR(L130)</formula>
    </cfRule>
  </conditionalFormatting>
  <conditionalFormatting sqref="L130">
    <cfRule type="expression" dxfId="147" priority="226" stopIfTrue="1">
      <formula>#N/A</formula>
    </cfRule>
  </conditionalFormatting>
  <conditionalFormatting sqref="L130">
    <cfRule type="containsErrors" dxfId="146" priority="225">
      <formula>ISERROR(L130)</formula>
    </cfRule>
  </conditionalFormatting>
  <conditionalFormatting sqref="L132">
    <cfRule type="expression" dxfId="145" priority="220" stopIfTrue="1">
      <formula>#N/A</formula>
    </cfRule>
  </conditionalFormatting>
  <conditionalFormatting sqref="L132">
    <cfRule type="containsErrors" dxfId="144" priority="219">
      <formula>ISERROR(L132)</formula>
    </cfRule>
  </conditionalFormatting>
  <conditionalFormatting sqref="L132">
    <cfRule type="expression" dxfId="143" priority="218" stopIfTrue="1">
      <formula>#N/A</formula>
    </cfRule>
  </conditionalFormatting>
  <conditionalFormatting sqref="L132">
    <cfRule type="containsErrors" dxfId="142" priority="217">
      <formula>ISERROR(L132)</formula>
    </cfRule>
  </conditionalFormatting>
  <conditionalFormatting sqref="L133">
    <cfRule type="expression" dxfId="141" priority="216" stopIfTrue="1">
      <formula>#N/A</formula>
    </cfRule>
  </conditionalFormatting>
  <conditionalFormatting sqref="L133">
    <cfRule type="containsErrors" dxfId="140" priority="215">
      <formula>ISERROR(L133)</formula>
    </cfRule>
  </conditionalFormatting>
  <conditionalFormatting sqref="L133">
    <cfRule type="expression" dxfId="139" priority="214" stopIfTrue="1">
      <formula>#N/A</formula>
    </cfRule>
  </conditionalFormatting>
  <conditionalFormatting sqref="L133">
    <cfRule type="containsErrors" dxfId="138" priority="213">
      <formula>ISERROR(L133)</formula>
    </cfRule>
  </conditionalFormatting>
  <conditionalFormatting sqref="L134:L138 L140">
    <cfRule type="expression" dxfId="137" priority="212" stopIfTrue="1">
      <formula>#N/A</formula>
    </cfRule>
  </conditionalFormatting>
  <conditionalFormatting sqref="L134:L138 L140">
    <cfRule type="containsErrors" dxfId="136" priority="211">
      <formula>ISERROR(L134)</formula>
    </cfRule>
  </conditionalFormatting>
  <conditionalFormatting sqref="L134:L138 L140">
    <cfRule type="expression" dxfId="135" priority="210" stopIfTrue="1">
      <formula>#N/A</formula>
    </cfRule>
  </conditionalFormatting>
  <conditionalFormatting sqref="L134:L138 L140">
    <cfRule type="containsErrors" dxfId="134" priority="209">
      <formula>ISERROR(L134)</formula>
    </cfRule>
  </conditionalFormatting>
  <conditionalFormatting sqref="P94">
    <cfRule type="expression" dxfId="133" priority="136" stopIfTrue="1">
      <formula>#N/A</formula>
    </cfRule>
  </conditionalFormatting>
  <conditionalFormatting sqref="P94">
    <cfRule type="containsErrors" dxfId="132" priority="135">
      <formula>ISERROR(P94)</formula>
    </cfRule>
  </conditionalFormatting>
  <conditionalFormatting sqref="R94">
    <cfRule type="expression" dxfId="131" priority="130" stopIfTrue="1">
      <formula>#N/A</formula>
    </cfRule>
  </conditionalFormatting>
  <conditionalFormatting sqref="R94">
    <cfRule type="containsErrors" dxfId="130" priority="129">
      <formula>ISERROR(R94)</formula>
    </cfRule>
  </conditionalFormatting>
  <conditionalFormatting sqref="C142:D142">
    <cfRule type="containsErrors" dxfId="129" priority="140">
      <formula>ISERROR(C142)</formula>
    </cfRule>
  </conditionalFormatting>
  <conditionalFormatting sqref="C143:D143">
    <cfRule type="containsErrors" dxfId="128" priority="139">
      <formula>ISERROR(C143)</formula>
    </cfRule>
  </conditionalFormatting>
  <conditionalFormatting sqref="N94">
    <cfRule type="containsErrors" dxfId="127" priority="138">
      <formula>ISERROR(N94)</formula>
    </cfRule>
  </conditionalFormatting>
  <conditionalFormatting sqref="N95">
    <cfRule type="containsErrors" dxfId="126" priority="137">
      <formula>ISERROR(N95)</formula>
    </cfRule>
  </conditionalFormatting>
  <conditionalFormatting sqref="P94">
    <cfRule type="containsErrors" dxfId="125" priority="134">
      <formula>ISERROR(P94)</formula>
    </cfRule>
  </conditionalFormatting>
  <conditionalFormatting sqref="P95">
    <cfRule type="expression" dxfId="124" priority="133" stopIfTrue="1">
      <formula>#N/A</formula>
    </cfRule>
  </conditionalFormatting>
  <conditionalFormatting sqref="P95">
    <cfRule type="containsErrors" dxfId="123" priority="132">
      <formula>ISERROR(P95)</formula>
    </cfRule>
  </conditionalFormatting>
  <conditionalFormatting sqref="P95">
    <cfRule type="containsErrors" dxfId="122" priority="131">
      <formula>ISERROR(P95)</formula>
    </cfRule>
  </conditionalFormatting>
  <conditionalFormatting sqref="R94">
    <cfRule type="containsErrors" dxfId="121" priority="128">
      <formula>ISERROR(R94)</formula>
    </cfRule>
  </conditionalFormatting>
  <conditionalFormatting sqref="T94">
    <cfRule type="expression" dxfId="120" priority="127" stopIfTrue="1">
      <formula>#N/A</formula>
    </cfRule>
  </conditionalFormatting>
  <conditionalFormatting sqref="T94">
    <cfRule type="containsErrors" dxfId="119" priority="126">
      <formula>ISERROR(T94)</formula>
    </cfRule>
  </conditionalFormatting>
  <conditionalFormatting sqref="T94">
    <cfRule type="containsErrors" dxfId="118" priority="125">
      <formula>ISERROR(T94)</formula>
    </cfRule>
  </conditionalFormatting>
  <conditionalFormatting sqref="R95">
    <cfRule type="expression" dxfId="117" priority="121" stopIfTrue="1">
      <formula>#N/A</formula>
    </cfRule>
  </conditionalFormatting>
  <conditionalFormatting sqref="R95">
    <cfRule type="containsErrors" dxfId="116" priority="120">
      <formula>ISERROR(R95)</formula>
    </cfRule>
  </conditionalFormatting>
  <conditionalFormatting sqref="R95">
    <cfRule type="containsErrors" dxfId="115" priority="119">
      <formula>ISERROR(R95)</formula>
    </cfRule>
  </conditionalFormatting>
  <conditionalFormatting sqref="T95">
    <cfRule type="expression" dxfId="114" priority="118" stopIfTrue="1">
      <formula>#N/A</formula>
    </cfRule>
  </conditionalFormatting>
  <conditionalFormatting sqref="T95">
    <cfRule type="containsErrors" dxfId="113" priority="117">
      <formula>ISERROR(T95)</formula>
    </cfRule>
  </conditionalFormatting>
  <conditionalFormatting sqref="T95">
    <cfRule type="containsErrors" dxfId="112" priority="116">
      <formula>ISERROR(T95)</formula>
    </cfRule>
  </conditionalFormatting>
  <conditionalFormatting sqref="O94">
    <cfRule type="expression" dxfId="111" priority="112" stopIfTrue="1">
      <formula>#N/A</formula>
    </cfRule>
  </conditionalFormatting>
  <conditionalFormatting sqref="O94">
    <cfRule type="containsErrors" dxfId="110" priority="111">
      <formula>ISERROR(O94)</formula>
    </cfRule>
  </conditionalFormatting>
  <conditionalFormatting sqref="O94">
    <cfRule type="containsErrors" dxfId="109" priority="110">
      <formula>ISERROR(O94)</formula>
    </cfRule>
  </conditionalFormatting>
  <conditionalFormatting sqref="O95">
    <cfRule type="expression" dxfId="108" priority="109" stopIfTrue="1">
      <formula>#N/A</formula>
    </cfRule>
  </conditionalFormatting>
  <conditionalFormatting sqref="O95">
    <cfRule type="containsErrors" dxfId="107" priority="108">
      <formula>ISERROR(O95)</formula>
    </cfRule>
  </conditionalFormatting>
  <conditionalFormatting sqref="O95">
    <cfRule type="containsErrors" dxfId="106" priority="107">
      <formula>ISERROR(O95)</formula>
    </cfRule>
  </conditionalFormatting>
  <conditionalFormatting sqref="Q94">
    <cfRule type="expression" dxfId="105" priority="106" stopIfTrue="1">
      <formula>#N/A</formula>
    </cfRule>
  </conditionalFormatting>
  <conditionalFormatting sqref="Q94">
    <cfRule type="containsErrors" dxfId="104" priority="105">
      <formula>ISERROR(Q94)</formula>
    </cfRule>
  </conditionalFormatting>
  <conditionalFormatting sqref="Q94">
    <cfRule type="containsErrors" dxfId="103" priority="104">
      <formula>ISERROR(Q94)</formula>
    </cfRule>
  </conditionalFormatting>
  <conditionalFormatting sqref="Q95">
    <cfRule type="expression" dxfId="102" priority="103" stopIfTrue="1">
      <formula>#N/A</formula>
    </cfRule>
  </conditionalFormatting>
  <conditionalFormatting sqref="Q95">
    <cfRule type="containsErrors" dxfId="101" priority="102">
      <formula>ISERROR(Q95)</formula>
    </cfRule>
  </conditionalFormatting>
  <conditionalFormatting sqref="Q95">
    <cfRule type="containsErrors" dxfId="100" priority="101">
      <formula>ISERROR(Q95)</formula>
    </cfRule>
  </conditionalFormatting>
  <conditionalFormatting sqref="S94">
    <cfRule type="expression" dxfId="99" priority="100" stopIfTrue="1">
      <formula>#N/A</formula>
    </cfRule>
  </conditionalFormatting>
  <conditionalFormatting sqref="S94">
    <cfRule type="containsErrors" dxfId="98" priority="99">
      <formula>ISERROR(S94)</formula>
    </cfRule>
  </conditionalFormatting>
  <conditionalFormatting sqref="S94">
    <cfRule type="containsErrors" dxfId="97" priority="98">
      <formula>ISERROR(S94)</formula>
    </cfRule>
  </conditionalFormatting>
  <conditionalFormatting sqref="S95">
    <cfRule type="expression" dxfId="96" priority="97" stopIfTrue="1">
      <formula>#N/A</formula>
    </cfRule>
  </conditionalFormatting>
  <conditionalFormatting sqref="S95">
    <cfRule type="containsErrors" dxfId="95" priority="96">
      <formula>ISERROR(S95)</formula>
    </cfRule>
  </conditionalFormatting>
  <conditionalFormatting sqref="S95">
    <cfRule type="containsErrors" dxfId="94" priority="95">
      <formula>ISERROR(S95)</formula>
    </cfRule>
  </conditionalFormatting>
  <conditionalFormatting sqref="U94">
    <cfRule type="expression" dxfId="93" priority="94" stopIfTrue="1">
      <formula>#N/A</formula>
    </cfRule>
  </conditionalFormatting>
  <conditionalFormatting sqref="U94">
    <cfRule type="containsErrors" dxfId="92" priority="93">
      <formula>ISERROR(U94)</formula>
    </cfRule>
  </conditionalFormatting>
  <conditionalFormatting sqref="U94">
    <cfRule type="containsErrors" dxfId="91" priority="92">
      <formula>ISERROR(U94)</formula>
    </cfRule>
  </conditionalFormatting>
  <conditionalFormatting sqref="U95">
    <cfRule type="expression" dxfId="90" priority="91" stopIfTrue="1">
      <formula>#N/A</formula>
    </cfRule>
  </conditionalFormatting>
  <conditionalFormatting sqref="U95">
    <cfRule type="containsErrors" dxfId="89" priority="90">
      <formula>ISERROR(U95)</formula>
    </cfRule>
  </conditionalFormatting>
  <conditionalFormatting sqref="U95">
    <cfRule type="containsErrors" dxfId="88" priority="89">
      <formula>ISERROR(U95)</formula>
    </cfRule>
  </conditionalFormatting>
  <conditionalFormatting sqref="E139">
    <cfRule type="expression" dxfId="87" priority="88" stopIfTrue="1">
      <formula>#N/A</formula>
    </cfRule>
  </conditionalFormatting>
  <conditionalFormatting sqref="E139">
    <cfRule type="containsErrors" dxfId="86" priority="87">
      <formula>ISERROR(E139)</formula>
    </cfRule>
  </conditionalFormatting>
  <conditionalFormatting sqref="E139">
    <cfRule type="expression" dxfId="85" priority="86" stopIfTrue="1">
      <formula>#N/A</formula>
    </cfRule>
  </conditionalFormatting>
  <conditionalFormatting sqref="E139">
    <cfRule type="containsErrors" dxfId="84" priority="85">
      <formula>ISERROR(E139)</formula>
    </cfRule>
  </conditionalFormatting>
  <conditionalFormatting sqref="E139">
    <cfRule type="expression" dxfId="83" priority="84" stopIfTrue="1">
      <formula>#N/A</formula>
    </cfRule>
  </conditionalFormatting>
  <conditionalFormatting sqref="E139">
    <cfRule type="containsErrors" dxfId="82" priority="83">
      <formula>ISERROR(E139)</formula>
    </cfRule>
  </conditionalFormatting>
  <conditionalFormatting sqref="E139">
    <cfRule type="expression" dxfId="81" priority="82" stopIfTrue="1">
      <formula>#N/A</formula>
    </cfRule>
  </conditionalFormatting>
  <conditionalFormatting sqref="E139">
    <cfRule type="containsErrors" dxfId="80" priority="81">
      <formula>ISERROR(E139)</formula>
    </cfRule>
  </conditionalFormatting>
  <conditionalFormatting sqref="F139">
    <cfRule type="expression" dxfId="79" priority="80" stopIfTrue="1">
      <formula>#N/A</formula>
    </cfRule>
  </conditionalFormatting>
  <conditionalFormatting sqref="F139">
    <cfRule type="containsErrors" dxfId="78" priority="79">
      <formula>ISERROR(F139)</formula>
    </cfRule>
  </conditionalFormatting>
  <conditionalFormatting sqref="F139">
    <cfRule type="expression" dxfId="77" priority="78" stopIfTrue="1">
      <formula>#N/A</formula>
    </cfRule>
  </conditionalFormatting>
  <conditionalFormatting sqref="F139">
    <cfRule type="containsErrors" dxfId="76" priority="77">
      <formula>ISERROR(F139)</formula>
    </cfRule>
  </conditionalFormatting>
  <conditionalFormatting sqref="F139">
    <cfRule type="expression" dxfId="75" priority="76" stopIfTrue="1">
      <formula>#N/A</formula>
    </cfRule>
  </conditionalFormatting>
  <conditionalFormatting sqref="F139">
    <cfRule type="containsErrors" dxfId="74" priority="75">
      <formula>ISERROR(F139)</formula>
    </cfRule>
  </conditionalFormatting>
  <conditionalFormatting sqref="F139">
    <cfRule type="expression" dxfId="73" priority="74" stopIfTrue="1">
      <formula>#N/A</formula>
    </cfRule>
  </conditionalFormatting>
  <conditionalFormatting sqref="F139">
    <cfRule type="containsErrors" dxfId="72" priority="73">
      <formula>ISERROR(F139)</formula>
    </cfRule>
  </conditionalFormatting>
  <conditionalFormatting sqref="H139">
    <cfRule type="expression" dxfId="71" priority="72" stopIfTrue="1">
      <formula>#N/A</formula>
    </cfRule>
  </conditionalFormatting>
  <conditionalFormatting sqref="H139">
    <cfRule type="containsErrors" dxfId="70" priority="71">
      <formula>ISERROR(H139)</formula>
    </cfRule>
  </conditionalFormatting>
  <conditionalFormatting sqref="H139">
    <cfRule type="expression" dxfId="69" priority="70" stopIfTrue="1">
      <formula>#N/A</formula>
    </cfRule>
  </conditionalFormatting>
  <conditionalFormatting sqref="H139">
    <cfRule type="containsErrors" dxfId="68" priority="69">
      <formula>ISERROR(H139)</formula>
    </cfRule>
  </conditionalFormatting>
  <conditionalFormatting sqref="H139">
    <cfRule type="expression" dxfId="67" priority="68" stopIfTrue="1">
      <formula>#N/A</formula>
    </cfRule>
  </conditionalFormatting>
  <conditionalFormatting sqref="H139">
    <cfRule type="containsErrors" dxfId="66" priority="67">
      <formula>ISERROR(H139)</formula>
    </cfRule>
  </conditionalFormatting>
  <conditionalFormatting sqref="H139">
    <cfRule type="expression" dxfId="65" priority="66" stopIfTrue="1">
      <formula>#N/A</formula>
    </cfRule>
  </conditionalFormatting>
  <conditionalFormatting sqref="H139">
    <cfRule type="containsErrors" dxfId="64" priority="65">
      <formula>ISERROR(H139)</formula>
    </cfRule>
  </conditionalFormatting>
  <conditionalFormatting sqref="J139">
    <cfRule type="expression" dxfId="63" priority="64" stopIfTrue="1">
      <formula>#N/A</formula>
    </cfRule>
  </conditionalFormatting>
  <conditionalFormatting sqref="J139">
    <cfRule type="containsErrors" dxfId="62" priority="63">
      <formula>ISERROR(J139)</formula>
    </cfRule>
  </conditionalFormatting>
  <conditionalFormatting sqref="J139">
    <cfRule type="expression" dxfId="61" priority="62" stopIfTrue="1">
      <formula>#N/A</formula>
    </cfRule>
  </conditionalFormatting>
  <conditionalFormatting sqref="J139">
    <cfRule type="containsErrors" dxfId="60" priority="61">
      <formula>ISERROR(J139)</formula>
    </cfRule>
  </conditionalFormatting>
  <conditionalFormatting sqref="J139">
    <cfRule type="expression" dxfId="59" priority="60" stopIfTrue="1">
      <formula>#N/A</formula>
    </cfRule>
  </conditionalFormatting>
  <conditionalFormatting sqref="J139">
    <cfRule type="containsErrors" dxfId="58" priority="59">
      <formula>ISERROR(J139)</formula>
    </cfRule>
  </conditionalFormatting>
  <conditionalFormatting sqref="J139">
    <cfRule type="expression" dxfId="57" priority="58" stopIfTrue="1">
      <formula>#N/A</formula>
    </cfRule>
  </conditionalFormatting>
  <conditionalFormatting sqref="J139">
    <cfRule type="containsErrors" dxfId="56" priority="57">
      <formula>ISERROR(J139)</formula>
    </cfRule>
  </conditionalFormatting>
  <conditionalFormatting sqref="L139">
    <cfRule type="expression" dxfId="55" priority="56" stopIfTrue="1">
      <formula>#N/A</formula>
    </cfRule>
  </conditionalFormatting>
  <conditionalFormatting sqref="L139">
    <cfRule type="containsErrors" dxfId="54" priority="55">
      <formula>ISERROR(L139)</formula>
    </cfRule>
  </conditionalFormatting>
  <conditionalFormatting sqref="L139">
    <cfRule type="expression" dxfId="53" priority="54" stopIfTrue="1">
      <formula>#N/A</formula>
    </cfRule>
  </conditionalFormatting>
  <conditionalFormatting sqref="L139">
    <cfRule type="containsErrors" dxfId="52" priority="53">
      <formula>ISERROR(L139)</formula>
    </cfRule>
  </conditionalFormatting>
  <conditionalFormatting sqref="L139">
    <cfRule type="expression" dxfId="51" priority="52" stopIfTrue="1">
      <formula>#N/A</formula>
    </cfRule>
  </conditionalFormatting>
  <conditionalFormatting sqref="L139">
    <cfRule type="containsErrors" dxfId="50" priority="51">
      <formula>ISERROR(L139)</formula>
    </cfRule>
  </conditionalFormatting>
  <conditionalFormatting sqref="L139">
    <cfRule type="expression" dxfId="49" priority="50" stopIfTrue="1">
      <formula>#N/A</formula>
    </cfRule>
  </conditionalFormatting>
  <conditionalFormatting sqref="L139">
    <cfRule type="containsErrors" dxfId="48" priority="49">
      <formula>ISERROR(L139)</formula>
    </cfRule>
  </conditionalFormatting>
  <conditionalFormatting sqref="G142:G143">
    <cfRule type="expression" dxfId="47" priority="48" stopIfTrue="1">
      <formula>#N/A</formula>
    </cfRule>
  </conditionalFormatting>
  <conditionalFormatting sqref="G142:G143">
    <cfRule type="containsErrors" dxfId="46" priority="47">
      <formula>ISERROR(G142)</formula>
    </cfRule>
  </conditionalFormatting>
  <conditionalFormatting sqref="G142:G143">
    <cfRule type="expression" dxfId="45" priority="46" stopIfTrue="1">
      <formula>#N/A</formula>
    </cfRule>
  </conditionalFormatting>
  <conditionalFormatting sqref="G142:G143">
    <cfRule type="containsErrors" dxfId="44" priority="45">
      <formula>ISERROR(G142)</formula>
    </cfRule>
  </conditionalFormatting>
  <conditionalFormatting sqref="G142:G143">
    <cfRule type="expression" dxfId="43" priority="44" stopIfTrue="1">
      <formula>#N/A</formula>
    </cfRule>
  </conditionalFormatting>
  <conditionalFormatting sqref="G142:G143">
    <cfRule type="containsErrors" dxfId="42" priority="43">
      <formula>ISERROR(G142)</formula>
    </cfRule>
  </conditionalFormatting>
  <conditionalFormatting sqref="G142:G143">
    <cfRule type="expression" dxfId="41" priority="42" stopIfTrue="1">
      <formula>#N/A</formula>
    </cfRule>
  </conditionalFormatting>
  <conditionalFormatting sqref="G142:G143">
    <cfRule type="containsErrors" dxfId="40" priority="41">
      <formula>ISERROR(G142)</formula>
    </cfRule>
  </conditionalFormatting>
  <conditionalFormatting sqref="H142:H143">
    <cfRule type="expression" dxfId="39" priority="40" stopIfTrue="1">
      <formula>#N/A</formula>
    </cfRule>
  </conditionalFormatting>
  <conditionalFormatting sqref="H142:H143">
    <cfRule type="containsErrors" dxfId="38" priority="39">
      <formula>ISERROR(H142)</formula>
    </cfRule>
  </conditionalFormatting>
  <conditionalFormatting sqref="H142:H143">
    <cfRule type="expression" dxfId="37" priority="38" stopIfTrue="1">
      <formula>#N/A</formula>
    </cfRule>
  </conditionalFormatting>
  <conditionalFormatting sqref="H142:H143">
    <cfRule type="containsErrors" dxfId="36" priority="37">
      <formula>ISERROR(H142)</formula>
    </cfRule>
  </conditionalFormatting>
  <conditionalFormatting sqref="H142:H143">
    <cfRule type="expression" dxfId="35" priority="36" stopIfTrue="1">
      <formula>#N/A</formula>
    </cfRule>
  </conditionalFormatting>
  <conditionalFormatting sqref="H142:H143">
    <cfRule type="containsErrors" dxfId="34" priority="35">
      <formula>ISERROR(H142)</formula>
    </cfRule>
  </conditionalFormatting>
  <conditionalFormatting sqref="H142:H143">
    <cfRule type="expression" dxfId="33" priority="34" stopIfTrue="1">
      <formula>#N/A</formula>
    </cfRule>
  </conditionalFormatting>
  <conditionalFormatting sqref="H142:H143">
    <cfRule type="containsErrors" dxfId="32" priority="33">
      <formula>ISERROR(H142)</formula>
    </cfRule>
  </conditionalFormatting>
  <conditionalFormatting sqref="I142:I143">
    <cfRule type="expression" dxfId="31" priority="32" stopIfTrue="1">
      <formula>#N/A</formula>
    </cfRule>
  </conditionalFormatting>
  <conditionalFormatting sqref="I142:I143">
    <cfRule type="containsErrors" dxfId="30" priority="31">
      <formula>ISERROR(I142)</formula>
    </cfRule>
  </conditionalFormatting>
  <conditionalFormatting sqref="I142:I143">
    <cfRule type="expression" dxfId="29" priority="30" stopIfTrue="1">
      <formula>#N/A</formula>
    </cfRule>
  </conditionalFormatting>
  <conditionalFormatting sqref="I142:I143">
    <cfRule type="containsErrors" dxfId="28" priority="29">
      <formula>ISERROR(I142)</formula>
    </cfRule>
  </conditionalFormatting>
  <conditionalFormatting sqref="I142:I143">
    <cfRule type="expression" dxfId="27" priority="28" stopIfTrue="1">
      <formula>#N/A</formula>
    </cfRule>
  </conditionalFormatting>
  <conditionalFormatting sqref="I142:I143">
    <cfRule type="containsErrors" dxfId="26" priority="27">
      <formula>ISERROR(I142)</formula>
    </cfRule>
  </conditionalFormatting>
  <conditionalFormatting sqref="I142:I143">
    <cfRule type="expression" dxfId="25" priority="26" stopIfTrue="1">
      <formula>#N/A</formula>
    </cfRule>
  </conditionalFormatting>
  <conditionalFormatting sqref="I142:I143">
    <cfRule type="containsErrors" dxfId="24" priority="25">
      <formula>ISERROR(I142)</formula>
    </cfRule>
  </conditionalFormatting>
  <conditionalFormatting sqref="J142:J143">
    <cfRule type="expression" dxfId="23" priority="24" stopIfTrue="1">
      <formula>#N/A</formula>
    </cfRule>
  </conditionalFormatting>
  <conditionalFormatting sqref="J142:J143">
    <cfRule type="containsErrors" dxfId="22" priority="23">
      <formula>ISERROR(J142)</formula>
    </cfRule>
  </conditionalFormatting>
  <conditionalFormatting sqref="J142:J143">
    <cfRule type="expression" dxfId="21" priority="22" stopIfTrue="1">
      <formula>#N/A</formula>
    </cfRule>
  </conditionalFormatting>
  <conditionalFormatting sqref="J142:J143">
    <cfRule type="containsErrors" dxfId="20" priority="21">
      <formula>ISERROR(J142)</formula>
    </cfRule>
  </conditionalFormatting>
  <conditionalFormatting sqref="J142:J143">
    <cfRule type="expression" dxfId="19" priority="20" stopIfTrue="1">
      <formula>#N/A</formula>
    </cfRule>
  </conditionalFormatting>
  <conditionalFormatting sqref="J142:J143">
    <cfRule type="containsErrors" dxfId="18" priority="19">
      <formula>ISERROR(J142)</formula>
    </cfRule>
  </conditionalFormatting>
  <conditionalFormatting sqref="J142:J143">
    <cfRule type="expression" dxfId="17" priority="18" stopIfTrue="1">
      <formula>#N/A</formula>
    </cfRule>
  </conditionalFormatting>
  <conditionalFormatting sqref="J142:J143">
    <cfRule type="containsErrors" dxfId="16" priority="17">
      <formula>ISERROR(J142)</formula>
    </cfRule>
  </conditionalFormatting>
  <conditionalFormatting sqref="K142:K143">
    <cfRule type="expression" dxfId="15" priority="16" stopIfTrue="1">
      <formula>#N/A</formula>
    </cfRule>
  </conditionalFormatting>
  <conditionalFormatting sqref="K142:K143">
    <cfRule type="containsErrors" dxfId="14" priority="15">
      <formula>ISERROR(K142)</formula>
    </cfRule>
  </conditionalFormatting>
  <conditionalFormatting sqref="K142:K143">
    <cfRule type="expression" dxfId="13" priority="14" stopIfTrue="1">
      <formula>#N/A</formula>
    </cfRule>
  </conditionalFormatting>
  <conditionalFormatting sqref="K142:K143">
    <cfRule type="containsErrors" dxfId="12" priority="13">
      <formula>ISERROR(K142)</formula>
    </cfRule>
  </conditionalFormatting>
  <conditionalFormatting sqref="K142:K143">
    <cfRule type="expression" dxfId="11" priority="12" stopIfTrue="1">
      <formula>#N/A</formula>
    </cfRule>
  </conditionalFormatting>
  <conditionalFormatting sqref="K142:K143">
    <cfRule type="containsErrors" dxfId="10" priority="11">
      <formula>ISERROR(K142)</formula>
    </cfRule>
  </conditionalFormatting>
  <conditionalFormatting sqref="K142:K143">
    <cfRule type="expression" dxfId="9" priority="10" stopIfTrue="1">
      <formula>#N/A</formula>
    </cfRule>
  </conditionalFormatting>
  <conditionalFormatting sqref="K142:K143">
    <cfRule type="containsErrors" dxfId="8" priority="9">
      <formula>ISERROR(K142)</formula>
    </cfRule>
  </conditionalFormatting>
  <conditionalFormatting sqref="L142:L143">
    <cfRule type="expression" dxfId="7" priority="8" stopIfTrue="1">
      <formula>#N/A</formula>
    </cfRule>
  </conditionalFormatting>
  <conditionalFormatting sqref="L142:L143">
    <cfRule type="containsErrors" dxfId="6" priority="7">
      <formula>ISERROR(L142)</formula>
    </cfRule>
  </conditionalFormatting>
  <conditionalFormatting sqref="L142:L143">
    <cfRule type="expression" dxfId="5" priority="6" stopIfTrue="1">
      <formula>#N/A</formula>
    </cfRule>
  </conditionalFormatting>
  <conditionalFormatting sqref="L142:L143">
    <cfRule type="containsErrors" dxfId="4" priority="5">
      <formula>ISERROR(L142)</formula>
    </cfRule>
  </conditionalFormatting>
  <conditionalFormatting sqref="L142:L143">
    <cfRule type="expression" dxfId="3" priority="4" stopIfTrue="1">
      <formula>#N/A</formula>
    </cfRule>
  </conditionalFormatting>
  <conditionalFormatting sqref="L142:L143">
    <cfRule type="containsErrors" dxfId="2" priority="3">
      <formula>ISERROR(L142)</formula>
    </cfRule>
  </conditionalFormatting>
  <conditionalFormatting sqref="L142:L143">
    <cfRule type="expression" dxfId="1" priority="2" stopIfTrue="1">
      <formula>#N/A</formula>
    </cfRule>
  </conditionalFormatting>
  <conditionalFormatting sqref="L142:L143">
    <cfRule type="containsErrors" dxfId="0" priority="1">
      <formula>ISERROR(L142)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X328"/>
  <sheetViews>
    <sheetView workbookViewId="0">
      <pane xSplit="12045" ySplit="4590" topLeftCell="CF148" activePane="bottomRight"/>
      <selection activeCell="CF16" sqref="CF16"/>
      <selection pane="topRight" activeCell="CF16" sqref="CF16"/>
      <selection pane="bottomLeft" activeCell="CF16" sqref="CF16"/>
      <selection pane="bottomRight" activeCell="CF16" sqref="CF16"/>
    </sheetView>
  </sheetViews>
  <sheetFormatPr baseColWidth="10" defaultRowHeight="14.25" x14ac:dyDescent="0.2"/>
  <cols>
    <col min="1" max="1" width="20.59765625" style="7" customWidth="1"/>
    <col min="2" max="55" width="11.19921875" style="7"/>
    <col min="56" max="58" width="12.69921875" style="7" bestFit="1" customWidth="1"/>
    <col min="59" max="69" width="11.19921875" style="7"/>
    <col min="70" max="71" width="11.19921875" style="5"/>
    <col min="72" max="16384" width="11.19921875" style="7"/>
  </cols>
  <sheetData>
    <row r="1" spans="1:102" ht="15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</row>
    <row r="2" spans="1:102" ht="15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197">
        <v>228.92626956919528</v>
      </c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X2" s="44"/>
    </row>
    <row r="3" spans="1:102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197">
        <v>156.39817103225309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</row>
    <row r="4" spans="1:102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197">
        <v>170.73862828969814</v>
      </c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</row>
    <row r="5" spans="1:102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197">
        <v>167.10167087511255</v>
      </c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</row>
    <row r="6" spans="1:102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197">
        <v>200.43509230223901</v>
      </c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</row>
    <row r="7" spans="1:102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197">
        <v>172.61697738355065</v>
      </c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</row>
    <row r="8" spans="1:102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197">
        <v>171.56058748914947</v>
      </c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</row>
    <row r="9" spans="1:102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197">
        <v>154.52882355303086</v>
      </c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</row>
    <row r="10" spans="1:102" x14ac:dyDescent="0.2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197">
        <v>237.69171154710094</v>
      </c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</row>
    <row r="11" spans="1:102" x14ac:dyDescent="0.2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197">
        <v>162.76501970898371</v>
      </c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</row>
    <row r="12" spans="1:102" x14ac:dyDescent="0.2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197">
        <v>177.13531108612932</v>
      </c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</row>
    <row r="13" spans="1:102" x14ac:dyDescent="0.2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197">
        <v>173.68075050626763</v>
      </c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</row>
    <row r="14" spans="1:102" x14ac:dyDescent="0.2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197">
        <v>206.29527252393856</v>
      </c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</row>
    <row r="15" spans="1:102" x14ac:dyDescent="0.2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197">
        <v>177.835738460756</v>
      </c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</row>
    <row r="16" spans="1:102" x14ac:dyDescent="0.2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197">
        <v>178.16029789417826</v>
      </c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</row>
    <row r="17" spans="1:100" x14ac:dyDescent="0.2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197">
        <v>160.47132725947725</v>
      </c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</row>
    <row r="18" spans="1:100" x14ac:dyDescent="0.2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197">
        <v>238.79457469922733</v>
      </c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</row>
    <row r="19" spans="1:100" x14ac:dyDescent="0.2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197">
        <v>163.95336172191153</v>
      </c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</row>
    <row r="20" spans="1:100" x14ac:dyDescent="0.2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197">
        <v>177.32324012886079</v>
      </c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</row>
    <row r="21" spans="1:100" x14ac:dyDescent="0.2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197">
        <v>174.61560956549985</v>
      </c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</row>
    <row r="22" spans="1:100" x14ac:dyDescent="0.2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197">
        <v>205.88095316804439</v>
      </c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</row>
    <row r="23" spans="1:100" x14ac:dyDescent="0.2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197">
        <v>178.92895527108575</v>
      </c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</row>
    <row r="24" spans="1:100" x14ac:dyDescent="0.2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197">
        <v>179.44155311823354</v>
      </c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</row>
    <row r="25" spans="1:100" x14ac:dyDescent="0.2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197">
        <v>161.2229759454047</v>
      </c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</row>
    <row r="26" spans="1:100" x14ac:dyDescent="0.2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197">
        <v>258.90879044867631</v>
      </c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</row>
    <row r="27" spans="1:100" x14ac:dyDescent="0.2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197">
        <v>176.88827779827366</v>
      </c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</row>
    <row r="28" spans="1:100" x14ac:dyDescent="0.2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197">
        <v>193.00594149427866</v>
      </c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</row>
    <row r="29" spans="1:100" x14ac:dyDescent="0.2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197">
        <v>188.82409522556597</v>
      </c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</row>
    <row r="30" spans="1:100" x14ac:dyDescent="0.2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197">
        <v>224.01771922104575</v>
      </c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</row>
    <row r="31" spans="1:100" x14ac:dyDescent="0.2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197">
        <v>193.07166643105793</v>
      </c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</row>
    <row r="32" spans="1:100" x14ac:dyDescent="0.2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197">
        <v>192.68256802505752</v>
      </c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</row>
    <row r="33" spans="1:100" x14ac:dyDescent="0.2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197">
        <v>174.28477192998167</v>
      </c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</row>
    <row r="34" spans="1:100" x14ac:dyDescent="0.2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197">
        <v>272.84230965767085</v>
      </c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</row>
    <row r="35" spans="1:100" x14ac:dyDescent="0.2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197">
        <v>198.8949751443393</v>
      </c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</row>
    <row r="36" spans="1:100" x14ac:dyDescent="0.2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197">
        <v>193.15746491490097</v>
      </c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</row>
    <row r="37" spans="1:100" x14ac:dyDescent="0.2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197">
        <v>186.94950452181584</v>
      </c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</row>
    <row r="38" spans="1:100" x14ac:dyDescent="0.2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197">
        <v>231.62114474811401</v>
      </c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</row>
    <row r="39" spans="1:100" x14ac:dyDescent="0.2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197">
        <v>200.31854687194362</v>
      </c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</row>
    <row r="40" spans="1:100" x14ac:dyDescent="0.2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197">
        <v>199.75225517867773</v>
      </c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</row>
    <row r="41" spans="1:100" x14ac:dyDescent="0.2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197">
        <v>207.0869991787923</v>
      </c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</row>
    <row r="42" spans="1:100" x14ac:dyDescent="0.2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197">
        <v>280.01243042506235</v>
      </c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</row>
    <row r="43" spans="1:100" x14ac:dyDescent="0.2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197">
        <v>203.90320841343402</v>
      </c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</row>
    <row r="44" spans="1:100" x14ac:dyDescent="0.2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197">
        <v>197.53313953316928</v>
      </c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</row>
    <row r="45" spans="1:100" x14ac:dyDescent="0.2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197">
        <v>193.51646874241109</v>
      </c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</row>
    <row r="46" spans="1:100" x14ac:dyDescent="0.2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197">
        <v>234.97234384714488</v>
      </c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</row>
    <row r="47" spans="1:100" x14ac:dyDescent="0.2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197">
        <v>205.10150481177288</v>
      </c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</row>
    <row r="48" spans="1:100" x14ac:dyDescent="0.2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197">
        <v>205.9596037981546</v>
      </c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</row>
    <row r="49" spans="1:100" x14ac:dyDescent="0.2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197">
        <v>212.80853575646671</v>
      </c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</row>
    <row r="50" spans="1:100" x14ac:dyDescent="0.2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197">
        <v>287.83497160573927</v>
      </c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</row>
    <row r="51" spans="1:100" x14ac:dyDescent="0.2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197">
        <v>210.76149382683244</v>
      </c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</row>
    <row r="52" spans="1:100" x14ac:dyDescent="0.2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197">
        <v>202.2720676469834</v>
      </c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</row>
    <row r="53" spans="1:100" x14ac:dyDescent="0.2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197">
        <v>200.69934305853562</v>
      </c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</row>
    <row r="54" spans="1:100" x14ac:dyDescent="0.2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197">
        <v>240.2141987491373</v>
      </c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</row>
    <row r="55" spans="1:100" x14ac:dyDescent="0.2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197">
        <v>210.11249970083838</v>
      </c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</row>
    <row r="56" spans="1:100" x14ac:dyDescent="0.2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197">
        <v>214.16114786680978</v>
      </c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</row>
    <row r="57" spans="1:100" x14ac:dyDescent="0.2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197">
        <v>218.44396218187075</v>
      </c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</row>
    <row r="58" spans="1:100" x14ac:dyDescent="0.2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197">
        <v>283.77259035719237</v>
      </c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</row>
    <row r="59" spans="1:100" x14ac:dyDescent="0.2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197">
        <v>208.17097251913253</v>
      </c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</row>
    <row r="60" spans="1:100" x14ac:dyDescent="0.2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197">
        <v>201.11700186631049</v>
      </c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</row>
    <row r="61" spans="1:100" x14ac:dyDescent="0.2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197">
        <v>197.20120018934034</v>
      </c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</row>
    <row r="62" spans="1:100" x14ac:dyDescent="0.2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197">
        <v>232.15199500424242</v>
      </c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</row>
    <row r="63" spans="1:100" x14ac:dyDescent="0.2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197">
        <v>207.8131999047252</v>
      </c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</row>
    <row r="64" spans="1:100" x14ac:dyDescent="0.2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197">
        <v>207.3434866017258</v>
      </c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</row>
    <row r="65" spans="1:100" x14ac:dyDescent="0.2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197">
        <v>217.86805400317056</v>
      </c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</row>
    <row r="66" spans="1:100" x14ac:dyDescent="0.2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197">
        <v>254.33810003633064</v>
      </c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</row>
    <row r="67" spans="1:100" x14ac:dyDescent="0.2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197">
        <v>174.52441422107415</v>
      </c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</row>
    <row r="68" spans="1:100" x14ac:dyDescent="0.2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197">
        <v>184.06388433883086</v>
      </c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</row>
    <row r="69" spans="1:100" x14ac:dyDescent="0.2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197">
        <v>179.53505054226599</v>
      </c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</row>
    <row r="70" spans="1:100" x14ac:dyDescent="0.2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197">
        <v>217.04891751421519</v>
      </c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</row>
    <row r="71" spans="1:100" x14ac:dyDescent="0.2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197">
        <v>187.00800432720803</v>
      </c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</row>
    <row r="72" spans="1:100" x14ac:dyDescent="0.2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197">
        <v>192.41934397553112</v>
      </c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</row>
    <row r="73" spans="1:100" x14ac:dyDescent="0.2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197">
        <v>175.73074043507896</v>
      </c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</row>
    <row r="74" spans="1:100" x14ac:dyDescent="0.2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197">
        <v>184.5075737802463</v>
      </c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</row>
    <row r="75" spans="1:100" x14ac:dyDescent="0.2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197">
        <v>191.10874089759056</v>
      </c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</row>
    <row r="76" spans="1:100" x14ac:dyDescent="0.2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197">
        <v>191.91172602763623</v>
      </c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</row>
    <row r="77" spans="1:100" x14ac:dyDescent="0.2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197">
        <v>207.25895799077304</v>
      </c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</row>
    <row r="78" spans="1:100" x14ac:dyDescent="0.2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197">
        <v>218.27997373112061</v>
      </c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</row>
    <row r="79" spans="1:100" x14ac:dyDescent="0.2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197">
        <v>224.19850819103533</v>
      </c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</row>
    <row r="80" spans="1:100" x14ac:dyDescent="0.2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197">
        <v>231.71019394077118</v>
      </c>
      <c r="CJ80" s="21"/>
      <c r="CK80" s="21"/>
      <c r="CL80" s="21"/>
      <c r="CM80" s="21"/>
      <c r="CN80" s="21"/>
      <c r="CO80" s="21"/>
      <c r="CP80" s="9"/>
      <c r="CQ80" s="9"/>
      <c r="CR80" s="9"/>
      <c r="CS80" s="9"/>
      <c r="CT80" s="9"/>
      <c r="CU80" s="9"/>
      <c r="CV80" s="9"/>
    </row>
    <row r="81" spans="1:100" x14ac:dyDescent="0.2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197">
        <v>224.92982256514983</v>
      </c>
      <c r="CJ81" s="21"/>
      <c r="CK81" s="21"/>
      <c r="CL81" s="21"/>
      <c r="CM81" s="21"/>
      <c r="CN81" s="21"/>
      <c r="CO81" s="21"/>
      <c r="CP81" s="9"/>
      <c r="CQ81" s="9"/>
      <c r="CR81" s="9"/>
      <c r="CS81" s="9"/>
      <c r="CT81" s="9"/>
      <c r="CU81" s="9"/>
      <c r="CV81" s="9"/>
    </row>
    <row r="82" spans="1:100" x14ac:dyDescent="0.2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197">
        <v>203.49881999952203</v>
      </c>
      <c r="CJ82" s="21"/>
      <c r="CK82" s="21"/>
      <c r="CL82" s="21"/>
      <c r="CM82" s="21"/>
      <c r="CN82" s="21"/>
      <c r="CO82" s="21"/>
      <c r="CP82" s="9"/>
      <c r="CQ82" s="9"/>
      <c r="CR82" s="9"/>
      <c r="CS82" s="9"/>
      <c r="CT82" s="9"/>
      <c r="CU82" s="9"/>
      <c r="CV82" s="9"/>
    </row>
    <row r="83" spans="1:100" x14ac:dyDescent="0.2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197">
        <v>627.67730753936451</v>
      </c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</row>
    <row r="84" spans="1:100" x14ac:dyDescent="0.2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197">
        <v>183.89772038725428</v>
      </c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</row>
    <row r="85" spans="1:100" x14ac:dyDescent="0.2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197">
        <v>358.14574328054113</v>
      </c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</row>
    <row r="86" spans="1:100" x14ac:dyDescent="0.2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197">
        <v>303.00399116259223</v>
      </c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</row>
    <row r="87" spans="1:100" x14ac:dyDescent="0.2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197">
        <v>406.75891769512151</v>
      </c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</row>
    <row r="88" spans="1:100" x14ac:dyDescent="0.2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197">
        <v>419.50944417257574</v>
      </c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</row>
    <row r="89" spans="1:100" x14ac:dyDescent="0.2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197">
        <v>298.02337993173427</v>
      </c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</row>
    <row r="90" spans="1:100" x14ac:dyDescent="0.2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197">
        <v>276.28287987803031</v>
      </c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</row>
    <row r="91" spans="1:100" x14ac:dyDescent="0.2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197">
        <v>549.31410224408933</v>
      </c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</row>
    <row r="92" spans="1:100" x14ac:dyDescent="0.2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197">
        <v>265.8505594105456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</row>
    <row r="93" spans="1:100" x14ac:dyDescent="0.2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197">
        <v>349.84972222184115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</row>
    <row r="94" spans="1:100" x14ac:dyDescent="0.2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197">
        <v>274.32865610937426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</row>
    <row r="95" spans="1:100" x14ac:dyDescent="0.2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197">
        <v>356.81322052695197</v>
      </c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</row>
    <row r="96" spans="1:100" x14ac:dyDescent="0.2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197">
        <v>366.47145162940319</v>
      </c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</row>
    <row r="97" spans="1:100" x14ac:dyDescent="0.2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197">
        <v>349.63815399332208</v>
      </c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</row>
    <row r="98" spans="1:100" x14ac:dyDescent="0.2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197">
        <v>256.64149272248926</v>
      </c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</row>
    <row r="99" spans="1:100" x14ac:dyDescent="0.2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197">
        <v>458.28810166977939</v>
      </c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</row>
    <row r="100" spans="1:100" x14ac:dyDescent="0.2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197">
        <v>282.79680664308233</v>
      </c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</row>
    <row r="101" spans="1:100" x14ac:dyDescent="0.2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197">
        <v>296.19312115513753</v>
      </c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</row>
    <row r="102" spans="1:100" x14ac:dyDescent="0.2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197">
        <v>238.99010654336686</v>
      </c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</row>
    <row r="103" spans="1:100" x14ac:dyDescent="0.2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197">
        <v>305.56999764952263</v>
      </c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</row>
    <row r="104" spans="1:100" x14ac:dyDescent="0.2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197">
        <v>301.97781245644484</v>
      </c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</row>
    <row r="105" spans="1:100" x14ac:dyDescent="0.2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197">
        <v>326.02650640615718</v>
      </c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</row>
    <row r="106" spans="1:100" x14ac:dyDescent="0.2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197">
        <v>220.98046798893543</v>
      </c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</row>
    <row r="107" spans="1:100" x14ac:dyDescent="0.2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197">
        <v>629.72099662938115</v>
      </c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</row>
    <row r="108" spans="1:100" x14ac:dyDescent="0.2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197">
        <v>324.83795686610085</v>
      </c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</row>
    <row r="109" spans="1:100" x14ac:dyDescent="0.2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197">
        <v>432.68964198437152</v>
      </c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</row>
    <row r="110" spans="1:100" x14ac:dyDescent="0.2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197">
        <v>313.97941098651035</v>
      </c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</row>
    <row r="111" spans="1:100" x14ac:dyDescent="0.2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197">
        <v>398.13048927453497</v>
      </c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</row>
    <row r="112" spans="1:100" x14ac:dyDescent="0.2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197">
        <v>459.82206893617985</v>
      </c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</row>
    <row r="113" spans="1:100" x14ac:dyDescent="0.2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197">
        <v>422.4718482958757</v>
      </c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</row>
    <row r="114" spans="1:100" x14ac:dyDescent="0.2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197">
        <v>291.07523344457451</v>
      </c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</row>
    <row r="115" spans="1:100" x14ac:dyDescent="0.2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197">
        <v>1050.138642910114</v>
      </c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</row>
    <row r="116" spans="1:100" x14ac:dyDescent="0.2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197">
        <v>889.40673021282225</v>
      </c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</row>
    <row r="117" spans="1:100" x14ac:dyDescent="0.2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197">
        <v>636.01026757806039</v>
      </c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</row>
    <row r="118" spans="1:100" x14ac:dyDescent="0.2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197">
        <v>413.14177796063359</v>
      </c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</row>
    <row r="119" spans="1:100" x14ac:dyDescent="0.2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197">
        <v>564.58706124770902</v>
      </c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</row>
    <row r="120" spans="1:100" x14ac:dyDescent="0.2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197">
        <v>1033.4896629512075</v>
      </c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</row>
    <row r="121" spans="1:100" x14ac:dyDescent="0.2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197">
        <v>530.58036083340482</v>
      </c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</row>
    <row r="122" spans="1:100" x14ac:dyDescent="0.2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197">
        <v>709.54582131684947</v>
      </c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</row>
    <row r="123" spans="1:100" x14ac:dyDescent="0.2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197">
        <v>825.00985033668076</v>
      </c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</row>
    <row r="124" spans="1:100" x14ac:dyDescent="0.2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197">
        <v>833.19696358538431</v>
      </c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</row>
    <row r="125" spans="1:100" x14ac:dyDescent="0.2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197">
        <v>504.06809885051382</v>
      </c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</row>
    <row r="126" spans="1:100" x14ac:dyDescent="0.2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197">
        <v>363.71512232202787</v>
      </c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</row>
    <row r="127" spans="1:100" x14ac:dyDescent="0.2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197">
        <v>492.35058399806172</v>
      </c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</row>
    <row r="128" spans="1:100" x14ac:dyDescent="0.2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197">
        <v>679.19581159455333</v>
      </c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</row>
    <row r="129" spans="1:100" x14ac:dyDescent="0.2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197">
        <v>495.52818302969467</v>
      </c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</row>
    <row r="130" spans="1:100" x14ac:dyDescent="0.2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197">
        <v>555.21466061693309</v>
      </c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</row>
    <row r="131" spans="1:100" x14ac:dyDescent="0.2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197">
        <v>732.72156308657065</v>
      </c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</row>
    <row r="132" spans="1:100" x14ac:dyDescent="0.2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197">
        <v>822.11701099469178</v>
      </c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</row>
    <row r="133" spans="1:100" x14ac:dyDescent="0.2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197">
        <v>444.26672250195747</v>
      </c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</row>
    <row r="134" spans="1:100" x14ac:dyDescent="0.2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197">
        <v>337.27995846183785</v>
      </c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</row>
    <row r="135" spans="1:100" x14ac:dyDescent="0.2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197">
        <v>455.0638681319935</v>
      </c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</row>
    <row r="136" spans="1:100" x14ac:dyDescent="0.2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197">
        <v>572.39918549010281</v>
      </c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</row>
    <row r="137" spans="1:100" x14ac:dyDescent="0.2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197">
        <v>475.21056364206402</v>
      </c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</row>
    <row r="138" spans="1:100" x14ac:dyDescent="0.2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197">
        <v>492.35475405269159</v>
      </c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</row>
    <row r="139" spans="1:100" x14ac:dyDescent="0.2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197">
        <v>812.69395591752311</v>
      </c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</row>
    <row r="140" spans="1:100" x14ac:dyDescent="0.2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197">
        <v>795.71752189925132</v>
      </c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</row>
    <row r="141" spans="1:100" x14ac:dyDescent="0.2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197">
        <v>501.52095882014356</v>
      </c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</row>
    <row r="142" spans="1:100" x14ac:dyDescent="0.2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197">
        <v>367.62239368626484</v>
      </c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</row>
    <row r="143" spans="1:100" x14ac:dyDescent="0.2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197">
        <v>483.71125529983675</v>
      </c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</row>
    <row r="144" spans="1:100" x14ac:dyDescent="0.2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197">
        <v>666.68987134274141</v>
      </c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</row>
    <row r="145" spans="1:100" x14ac:dyDescent="0.2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197">
        <v>494.75452123501213</v>
      </c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</row>
    <row r="146" spans="1:100" x14ac:dyDescent="0.2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197">
        <v>542.29655902083266</v>
      </c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</row>
    <row r="147" spans="1:100" x14ac:dyDescent="0.2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197">
        <v>719.1684905293539</v>
      </c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</row>
    <row r="148" spans="1:100" x14ac:dyDescent="0.2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197">
        <v>473.92227079460281</v>
      </c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</row>
    <row r="149" spans="1:100" x14ac:dyDescent="0.2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197">
        <v>435.33447928191367</v>
      </c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</row>
    <row r="150" spans="1:100" x14ac:dyDescent="0.2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197">
        <v>319.59910079344598</v>
      </c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</row>
    <row r="151" spans="1:100" x14ac:dyDescent="0.2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197">
        <v>438.21596434190087</v>
      </c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</row>
    <row r="152" spans="1:100" x14ac:dyDescent="0.2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197">
        <v>521.18147546783632</v>
      </c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</row>
    <row r="153" spans="1:100" x14ac:dyDescent="0.2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197">
        <v>460.75214361980568</v>
      </c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</row>
    <row r="154" spans="1:100" x14ac:dyDescent="0.2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197">
        <v>389.49267862024868</v>
      </c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</row>
    <row r="155" spans="1:100" x14ac:dyDescent="0.2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197">
        <v>393.59172834153264</v>
      </c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</row>
    <row r="156" spans="1:100" x14ac:dyDescent="0.2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197">
        <v>365.26398528906526</v>
      </c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</row>
    <row r="157" spans="1:100" x14ac:dyDescent="0.2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197">
        <v>313.31315885228651</v>
      </c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</row>
    <row r="158" spans="1:100" x14ac:dyDescent="0.2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197">
        <v>425.00034144740238</v>
      </c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</row>
    <row r="159" spans="1:100" x14ac:dyDescent="0.2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197">
        <v>666.20790079870824</v>
      </c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</row>
    <row r="160" spans="1:100" x14ac:dyDescent="0.2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197">
        <v>563.59941174662322</v>
      </c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</row>
    <row r="161" spans="1:100" x14ac:dyDescent="0.2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197">
        <v>514.23664328729205</v>
      </c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</row>
    <row r="162" spans="1:100" x14ac:dyDescent="0.2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197">
        <v>558.66362100923698</v>
      </c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</row>
    <row r="163" spans="1:100" x14ac:dyDescent="0.2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197">
        <v>481.94234602650391</v>
      </c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</row>
    <row r="164" spans="1:100" s="5" customFormat="1" x14ac:dyDescent="0.2">
      <c r="BH164" s="7"/>
      <c r="BL164" s="9"/>
      <c r="BM164" s="9"/>
    </row>
    <row r="165" spans="1:100" s="5" customFormat="1" x14ac:dyDescent="0.2">
      <c r="BH165" s="7"/>
    </row>
    <row r="166" spans="1:100" s="5" customFormat="1" ht="15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BI166" s="7"/>
    </row>
    <row r="167" spans="1:100" x14ac:dyDescent="0.2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21"/>
      <c r="AO167" s="5"/>
      <c r="AP167" s="5"/>
      <c r="AQ167" s="21"/>
      <c r="BR167" s="7"/>
      <c r="BT167" s="5"/>
    </row>
    <row r="168" spans="1:100" x14ac:dyDescent="0.2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21"/>
      <c r="AO168" s="5"/>
      <c r="AP168" s="5"/>
      <c r="AQ168" s="21"/>
      <c r="BR168" s="7"/>
      <c r="BT168" s="5"/>
    </row>
    <row r="169" spans="1:100" x14ac:dyDescent="0.2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21"/>
      <c r="AO169" s="5"/>
      <c r="AP169" s="5"/>
      <c r="AQ169" s="21"/>
      <c r="BR169" s="7"/>
      <c r="BT169" s="5"/>
    </row>
    <row r="170" spans="1:100" x14ac:dyDescent="0.2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21"/>
      <c r="AO170" s="5"/>
      <c r="AP170" s="5"/>
      <c r="AQ170" s="21"/>
      <c r="BR170" s="7"/>
      <c r="BT170" s="5"/>
    </row>
    <row r="171" spans="1:100" x14ac:dyDescent="0.2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21"/>
      <c r="AO171" s="5"/>
      <c r="AP171" s="5"/>
      <c r="AQ171" s="21"/>
      <c r="BR171" s="7"/>
      <c r="BT171" s="5"/>
    </row>
    <row r="172" spans="1:100" x14ac:dyDescent="0.2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21"/>
      <c r="AO172" s="5"/>
      <c r="AP172" s="5"/>
      <c r="AQ172" s="21"/>
      <c r="BR172" s="7"/>
      <c r="BT172" s="5"/>
    </row>
    <row r="173" spans="1:100" x14ac:dyDescent="0.2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21"/>
      <c r="AO173" s="5"/>
      <c r="AP173" s="5"/>
      <c r="AQ173" s="21"/>
      <c r="BR173" s="7"/>
      <c r="BT173" s="5"/>
    </row>
    <row r="174" spans="1:100" x14ac:dyDescent="0.2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21"/>
      <c r="AO174" s="5"/>
      <c r="AP174" s="5"/>
      <c r="AQ174" s="21"/>
      <c r="BR174" s="7"/>
      <c r="BT174" s="5"/>
    </row>
    <row r="175" spans="1:100" x14ac:dyDescent="0.2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21"/>
      <c r="AO175" s="5"/>
      <c r="AP175" s="5"/>
      <c r="AQ175" s="21"/>
      <c r="BR175" s="7"/>
      <c r="BT175" s="5"/>
    </row>
    <row r="176" spans="1:100" x14ac:dyDescent="0.2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21"/>
      <c r="AO176" s="5"/>
      <c r="AP176" s="5"/>
      <c r="AQ176" s="21"/>
      <c r="BR176" s="7"/>
      <c r="BT176" s="5"/>
    </row>
    <row r="177" spans="1:72" x14ac:dyDescent="0.2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21"/>
      <c r="AO177" s="5"/>
      <c r="AP177" s="5"/>
      <c r="AQ177" s="21"/>
      <c r="BR177" s="7"/>
      <c r="BT177" s="5"/>
    </row>
    <row r="178" spans="1:72" x14ac:dyDescent="0.2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21"/>
      <c r="AO178" s="5"/>
      <c r="AP178" s="5"/>
      <c r="AQ178" s="21"/>
      <c r="BR178" s="7"/>
      <c r="BT178" s="5"/>
    </row>
    <row r="179" spans="1:72" x14ac:dyDescent="0.2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21"/>
      <c r="AO179" s="5"/>
      <c r="AP179" s="5"/>
      <c r="AQ179" s="21"/>
      <c r="BR179" s="7"/>
      <c r="BT179" s="5"/>
    </row>
    <row r="180" spans="1:72" x14ac:dyDescent="0.2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21"/>
      <c r="AO180" s="5"/>
      <c r="AP180" s="5"/>
      <c r="AQ180" s="21"/>
      <c r="BR180" s="7"/>
      <c r="BT180" s="5"/>
    </row>
    <row r="181" spans="1:72" x14ac:dyDescent="0.2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21"/>
      <c r="AO181" s="5"/>
      <c r="AP181" s="5"/>
      <c r="AQ181" s="21"/>
      <c r="BR181" s="7"/>
      <c r="BT181" s="5"/>
    </row>
    <row r="182" spans="1:72" x14ac:dyDescent="0.2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21"/>
      <c r="AO182" s="5"/>
      <c r="AP182" s="5"/>
      <c r="AQ182" s="21"/>
      <c r="BR182" s="7"/>
      <c r="BT182" s="5"/>
    </row>
    <row r="183" spans="1:72" x14ac:dyDescent="0.2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21"/>
      <c r="AO183" s="5"/>
      <c r="AP183" s="5"/>
      <c r="AQ183" s="21"/>
      <c r="BR183" s="7"/>
      <c r="BT183" s="5"/>
    </row>
    <row r="184" spans="1:72" x14ac:dyDescent="0.2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21"/>
      <c r="AO184" s="5"/>
      <c r="AP184" s="5"/>
      <c r="AQ184" s="21"/>
      <c r="BR184" s="7"/>
      <c r="BT184" s="5"/>
    </row>
    <row r="185" spans="1:72" x14ac:dyDescent="0.2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21"/>
      <c r="AO185" s="5"/>
      <c r="AP185" s="5"/>
      <c r="AQ185" s="21"/>
      <c r="BR185" s="7"/>
      <c r="BT185" s="5"/>
    </row>
    <row r="186" spans="1:72" x14ac:dyDescent="0.2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21"/>
      <c r="AO186" s="5"/>
      <c r="AP186" s="5"/>
      <c r="AQ186" s="21"/>
      <c r="BR186" s="7"/>
      <c r="BT186" s="5"/>
    </row>
    <row r="187" spans="1:72" x14ac:dyDescent="0.2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21"/>
      <c r="AO187" s="5"/>
      <c r="AP187" s="5"/>
      <c r="AQ187" s="21"/>
      <c r="BR187" s="7"/>
      <c r="BT187" s="5"/>
    </row>
    <row r="188" spans="1:72" x14ac:dyDescent="0.2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21"/>
      <c r="AO188" s="5"/>
      <c r="AP188" s="5"/>
      <c r="AQ188" s="21"/>
      <c r="BR188" s="7"/>
      <c r="BT188" s="5"/>
    </row>
    <row r="189" spans="1:72" x14ac:dyDescent="0.2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21"/>
      <c r="AO189" s="5"/>
      <c r="AP189" s="5"/>
      <c r="AQ189" s="21"/>
      <c r="BR189" s="7"/>
      <c r="BT189" s="5"/>
    </row>
    <row r="190" spans="1:72" x14ac:dyDescent="0.2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21"/>
      <c r="AO190" s="5"/>
      <c r="AP190" s="5"/>
      <c r="AQ190" s="21"/>
      <c r="BR190" s="7"/>
      <c r="BT190" s="5"/>
    </row>
    <row r="191" spans="1:72" x14ac:dyDescent="0.2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21"/>
      <c r="AO191" s="5"/>
      <c r="AP191" s="5"/>
      <c r="AQ191" s="21"/>
      <c r="BR191" s="7"/>
      <c r="BT191" s="5"/>
    </row>
    <row r="192" spans="1:72" x14ac:dyDescent="0.2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21"/>
      <c r="AO192" s="5"/>
      <c r="AP192" s="5"/>
      <c r="AQ192" s="21"/>
      <c r="BR192" s="7"/>
      <c r="BT192" s="5"/>
    </row>
    <row r="193" spans="1:72" x14ac:dyDescent="0.2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21"/>
      <c r="AO193" s="5"/>
      <c r="AP193" s="5"/>
      <c r="AQ193" s="21"/>
      <c r="BR193" s="7"/>
      <c r="BT193" s="5"/>
    </row>
    <row r="194" spans="1:72" x14ac:dyDescent="0.2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21"/>
      <c r="AO194" s="5"/>
      <c r="AP194" s="5"/>
      <c r="AQ194" s="21"/>
      <c r="BR194" s="7"/>
      <c r="BT194" s="5"/>
    </row>
    <row r="195" spans="1:72" x14ac:dyDescent="0.2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21"/>
      <c r="AO195" s="5"/>
      <c r="AP195" s="5"/>
      <c r="AQ195" s="21"/>
      <c r="BR195" s="7"/>
      <c r="BT195" s="5"/>
    </row>
    <row r="196" spans="1:72" x14ac:dyDescent="0.2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21"/>
      <c r="AO196" s="5"/>
      <c r="AP196" s="5"/>
      <c r="AQ196" s="21"/>
      <c r="BR196" s="7"/>
      <c r="BT196" s="5"/>
    </row>
    <row r="197" spans="1:72" x14ac:dyDescent="0.2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21"/>
      <c r="AO197" s="5"/>
      <c r="AP197" s="5"/>
      <c r="AQ197" s="21"/>
      <c r="BR197" s="7"/>
      <c r="BT197" s="5"/>
    </row>
    <row r="198" spans="1:72" x14ac:dyDescent="0.2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21"/>
      <c r="AO198" s="5"/>
      <c r="AP198" s="5"/>
      <c r="AQ198" s="21"/>
      <c r="BR198" s="7"/>
      <c r="BT198" s="5"/>
    </row>
    <row r="199" spans="1:72" x14ac:dyDescent="0.2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21"/>
      <c r="AO199" s="5"/>
      <c r="AP199" s="5"/>
      <c r="AQ199" s="21"/>
      <c r="BR199" s="7"/>
      <c r="BT199" s="5"/>
    </row>
    <row r="200" spans="1:72" x14ac:dyDescent="0.2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21"/>
      <c r="AO200" s="5"/>
      <c r="AP200" s="5"/>
      <c r="AQ200" s="21"/>
      <c r="BR200" s="7"/>
      <c r="BT200" s="5"/>
    </row>
    <row r="201" spans="1:72" x14ac:dyDescent="0.2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21"/>
      <c r="AO201" s="5"/>
      <c r="AP201" s="5"/>
      <c r="AQ201" s="21"/>
      <c r="BR201" s="7"/>
      <c r="BT201" s="5"/>
    </row>
    <row r="202" spans="1:72" x14ac:dyDescent="0.2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21"/>
      <c r="AO202" s="5"/>
      <c r="AP202" s="5"/>
      <c r="AQ202" s="21"/>
      <c r="BR202" s="7"/>
      <c r="BT202" s="5"/>
    </row>
    <row r="203" spans="1:72" x14ac:dyDescent="0.2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21"/>
      <c r="AO203" s="5"/>
      <c r="AP203" s="5"/>
      <c r="AQ203" s="21"/>
      <c r="BR203" s="7"/>
      <c r="BT203" s="5"/>
    </row>
    <row r="204" spans="1:72" x14ac:dyDescent="0.2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21"/>
      <c r="AO204" s="5"/>
      <c r="AP204" s="5"/>
      <c r="AQ204" s="21"/>
      <c r="BR204" s="7"/>
      <c r="BT204" s="5"/>
    </row>
    <row r="205" spans="1:72" x14ac:dyDescent="0.2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21"/>
      <c r="AO205" s="5"/>
      <c r="AP205" s="5"/>
      <c r="AQ205" s="21"/>
      <c r="BR205" s="7"/>
      <c r="BT205" s="5"/>
    </row>
    <row r="206" spans="1:72" x14ac:dyDescent="0.2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21"/>
      <c r="AO206" s="5"/>
      <c r="AP206" s="5"/>
      <c r="AQ206" s="21"/>
      <c r="BR206" s="7"/>
      <c r="BT206" s="5"/>
    </row>
    <row r="207" spans="1:72" x14ac:dyDescent="0.2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21"/>
      <c r="AO207" s="5"/>
      <c r="AP207" s="5"/>
      <c r="AQ207" s="21"/>
      <c r="BR207" s="7"/>
      <c r="BT207" s="5"/>
    </row>
    <row r="208" spans="1:72" x14ac:dyDescent="0.2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21"/>
      <c r="AO208" s="5"/>
      <c r="AP208" s="5"/>
      <c r="AQ208" s="21"/>
      <c r="BR208" s="7"/>
      <c r="BT208" s="5"/>
    </row>
    <row r="209" spans="1:72" x14ac:dyDescent="0.2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21"/>
      <c r="AO209" s="5"/>
      <c r="AP209" s="5"/>
      <c r="AQ209" s="21"/>
      <c r="BR209" s="7"/>
      <c r="BT209" s="5"/>
    </row>
    <row r="210" spans="1:72" x14ac:dyDescent="0.2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21"/>
      <c r="AO210" s="5"/>
      <c r="AP210" s="5"/>
      <c r="AQ210" s="21"/>
      <c r="BR210" s="7"/>
      <c r="BT210" s="5"/>
    </row>
    <row r="211" spans="1:72" x14ac:dyDescent="0.2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21"/>
      <c r="AO211" s="5"/>
      <c r="AP211" s="5"/>
      <c r="AQ211" s="21"/>
      <c r="BR211" s="7"/>
      <c r="BT211" s="5"/>
    </row>
    <row r="212" spans="1:72" x14ac:dyDescent="0.2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21"/>
      <c r="AO212" s="5"/>
      <c r="AP212" s="5"/>
      <c r="AQ212" s="21"/>
      <c r="BR212" s="7"/>
      <c r="BT212" s="5"/>
    </row>
    <row r="213" spans="1:72" x14ac:dyDescent="0.2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21"/>
      <c r="AO213" s="5"/>
      <c r="AP213" s="5"/>
      <c r="AQ213" s="21"/>
      <c r="BR213" s="7"/>
      <c r="BT213" s="5"/>
    </row>
    <row r="214" spans="1:72" x14ac:dyDescent="0.2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21"/>
      <c r="AO214" s="5"/>
      <c r="AP214" s="5"/>
      <c r="AQ214" s="21"/>
      <c r="BR214" s="7"/>
      <c r="BT214" s="5"/>
    </row>
    <row r="215" spans="1:72" x14ac:dyDescent="0.2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21"/>
      <c r="AO215" s="5"/>
      <c r="AP215" s="5"/>
      <c r="AQ215" s="21"/>
      <c r="BR215" s="7"/>
      <c r="BT215" s="5"/>
    </row>
    <row r="216" spans="1:72" x14ac:dyDescent="0.2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21"/>
      <c r="AO216" s="5"/>
      <c r="AP216" s="5"/>
      <c r="AQ216" s="21"/>
      <c r="BR216" s="7"/>
      <c r="BT216" s="5"/>
    </row>
    <row r="217" spans="1:72" x14ac:dyDescent="0.2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21"/>
      <c r="AO217" s="5"/>
      <c r="AP217" s="5"/>
      <c r="AQ217" s="21"/>
      <c r="BR217" s="7"/>
      <c r="BT217" s="5"/>
    </row>
    <row r="218" spans="1:72" x14ac:dyDescent="0.2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21"/>
      <c r="AO218" s="5"/>
      <c r="AP218" s="5"/>
      <c r="AQ218" s="21"/>
      <c r="BR218" s="7"/>
      <c r="BT218" s="5"/>
    </row>
    <row r="219" spans="1:72" x14ac:dyDescent="0.2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21"/>
      <c r="AO219" s="5"/>
      <c r="AP219" s="5"/>
      <c r="AQ219" s="21"/>
      <c r="BR219" s="7"/>
      <c r="BT219" s="5"/>
    </row>
    <row r="220" spans="1:72" x14ac:dyDescent="0.2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21"/>
      <c r="AO220" s="5"/>
      <c r="AP220" s="5"/>
      <c r="AQ220" s="21"/>
      <c r="BR220" s="7"/>
      <c r="BT220" s="5"/>
    </row>
    <row r="221" spans="1:72" x14ac:dyDescent="0.2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21"/>
      <c r="AO221" s="5"/>
      <c r="AP221" s="5"/>
      <c r="AQ221" s="21"/>
      <c r="BR221" s="7"/>
      <c r="BT221" s="5"/>
    </row>
    <row r="222" spans="1:72" x14ac:dyDescent="0.2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21"/>
      <c r="AO222" s="5"/>
      <c r="AP222" s="5"/>
      <c r="AQ222" s="21"/>
      <c r="BR222" s="7"/>
      <c r="BT222" s="5"/>
    </row>
    <row r="223" spans="1:72" x14ac:dyDescent="0.2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21"/>
      <c r="AO223" s="5"/>
      <c r="AP223" s="5"/>
      <c r="AQ223" s="21"/>
      <c r="BR223" s="7"/>
      <c r="BT223" s="5"/>
    </row>
    <row r="224" spans="1:72" x14ac:dyDescent="0.2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21"/>
      <c r="AO224" s="5"/>
      <c r="AP224" s="5"/>
      <c r="AQ224" s="21"/>
      <c r="BR224" s="7"/>
      <c r="BT224" s="5"/>
    </row>
    <row r="225" spans="1:72" x14ac:dyDescent="0.2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21"/>
      <c r="AO225" s="5"/>
      <c r="AP225" s="5"/>
      <c r="AQ225" s="21"/>
      <c r="BR225" s="7"/>
      <c r="BT225" s="5"/>
    </row>
    <row r="226" spans="1:72" x14ac:dyDescent="0.2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21"/>
      <c r="AO226" s="5"/>
      <c r="AP226" s="5"/>
      <c r="AQ226" s="21"/>
      <c r="BR226" s="7"/>
      <c r="BT226" s="5"/>
    </row>
    <row r="227" spans="1:72" x14ac:dyDescent="0.2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21"/>
      <c r="AO227" s="5"/>
      <c r="AP227" s="5"/>
      <c r="AQ227" s="21"/>
      <c r="BR227" s="7"/>
      <c r="BT227" s="5"/>
    </row>
    <row r="228" spans="1:72" x14ac:dyDescent="0.2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21"/>
      <c r="AO228" s="5"/>
      <c r="AP228" s="5"/>
      <c r="AQ228" s="21"/>
      <c r="BR228" s="7"/>
      <c r="BT228" s="5"/>
    </row>
    <row r="229" spans="1:72" x14ac:dyDescent="0.2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21"/>
      <c r="AO229" s="5"/>
      <c r="AP229" s="5"/>
      <c r="AQ229" s="21"/>
      <c r="BR229" s="7"/>
      <c r="BT229" s="5"/>
    </row>
    <row r="230" spans="1:72" x14ac:dyDescent="0.2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21"/>
      <c r="AO230" s="5"/>
      <c r="AP230" s="5"/>
      <c r="AQ230" s="21"/>
      <c r="BR230" s="7"/>
      <c r="BT230" s="5"/>
    </row>
    <row r="231" spans="1:72" x14ac:dyDescent="0.2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21"/>
      <c r="AO231" s="5"/>
      <c r="AP231" s="5"/>
      <c r="AQ231" s="21"/>
      <c r="BR231" s="7"/>
      <c r="BT231" s="5"/>
    </row>
    <row r="232" spans="1:72" x14ac:dyDescent="0.2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21"/>
      <c r="AO232" s="5"/>
      <c r="AP232" s="5"/>
      <c r="AQ232" s="21"/>
      <c r="BR232" s="7"/>
      <c r="BT232" s="5"/>
    </row>
    <row r="233" spans="1:72" x14ac:dyDescent="0.2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21"/>
      <c r="AO233" s="5"/>
      <c r="AP233" s="5"/>
      <c r="AQ233" s="21"/>
      <c r="BR233" s="7"/>
      <c r="BT233" s="5"/>
    </row>
    <row r="234" spans="1:72" x14ac:dyDescent="0.2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21"/>
      <c r="AO234" s="5"/>
      <c r="AP234" s="5"/>
      <c r="AQ234" s="21"/>
      <c r="BR234" s="7"/>
      <c r="BT234" s="5"/>
    </row>
    <row r="235" spans="1:72" x14ac:dyDescent="0.2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21"/>
      <c r="AO235" s="5"/>
      <c r="AP235" s="5"/>
      <c r="AQ235" s="21"/>
      <c r="BR235" s="7"/>
      <c r="BT235" s="5"/>
    </row>
    <row r="236" spans="1:72" x14ac:dyDescent="0.2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21"/>
      <c r="AO236" s="5"/>
      <c r="AP236" s="5"/>
      <c r="AQ236" s="21"/>
      <c r="BR236" s="7"/>
      <c r="BT236" s="5"/>
    </row>
    <row r="237" spans="1:72" x14ac:dyDescent="0.2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21"/>
      <c r="AO237" s="5"/>
      <c r="AP237" s="5"/>
      <c r="AQ237" s="21"/>
      <c r="BR237" s="7"/>
      <c r="BT237" s="5"/>
    </row>
    <row r="238" spans="1:72" x14ac:dyDescent="0.2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21"/>
      <c r="AO238" s="5"/>
      <c r="AP238" s="5"/>
      <c r="AQ238" s="21"/>
      <c r="BR238" s="7"/>
      <c r="BT238" s="5"/>
    </row>
    <row r="239" spans="1:72" x14ac:dyDescent="0.2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21"/>
      <c r="AO239" s="5"/>
      <c r="AP239" s="5"/>
      <c r="AQ239" s="21"/>
      <c r="BR239" s="7"/>
      <c r="BT239" s="5"/>
    </row>
    <row r="240" spans="1:72" x14ac:dyDescent="0.2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21"/>
      <c r="AO240" s="5"/>
      <c r="AP240" s="5"/>
      <c r="AQ240" s="21"/>
      <c r="BR240" s="7"/>
      <c r="BT240" s="5"/>
    </row>
    <row r="241" spans="1:72" x14ac:dyDescent="0.2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21"/>
      <c r="AO241" s="5"/>
      <c r="AP241" s="5"/>
      <c r="AQ241" s="21"/>
      <c r="BR241" s="7"/>
      <c r="BT241" s="5"/>
    </row>
    <row r="242" spans="1:72" x14ac:dyDescent="0.2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21"/>
      <c r="AO242" s="5"/>
      <c r="AP242" s="5"/>
      <c r="AQ242" s="21"/>
      <c r="BR242" s="7"/>
      <c r="BT242" s="5"/>
    </row>
    <row r="243" spans="1:72" x14ac:dyDescent="0.2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21"/>
      <c r="AO243" s="5"/>
      <c r="AP243" s="5"/>
      <c r="AQ243" s="21"/>
      <c r="BR243" s="7"/>
      <c r="BT243" s="5"/>
    </row>
    <row r="244" spans="1:72" x14ac:dyDescent="0.2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21"/>
      <c r="AO244" s="5"/>
      <c r="AP244" s="5"/>
      <c r="AQ244" s="21"/>
      <c r="BR244" s="7"/>
      <c r="BT244" s="5"/>
    </row>
    <row r="245" spans="1:72" x14ac:dyDescent="0.2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21"/>
      <c r="AO245" s="5"/>
      <c r="AP245" s="5"/>
      <c r="AQ245" s="21"/>
      <c r="BR245" s="7"/>
      <c r="BT245" s="5"/>
    </row>
    <row r="246" spans="1:72" x14ac:dyDescent="0.2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21"/>
      <c r="AO246" s="5"/>
      <c r="AP246" s="5"/>
      <c r="AQ246" s="21"/>
      <c r="BR246" s="7"/>
      <c r="BT246" s="5"/>
    </row>
    <row r="247" spans="1:72" x14ac:dyDescent="0.2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21"/>
      <c r="AO247" s="5"/>
      <c r="AP247" s="5"/>
      <c r="AQ247" s="21"/>
      <c r="BR247" s="7"/>
      <c r="BT247" s="5"/>
    </row>
    <row r="248" spans="1:72" x14ac:dyDescent="0.2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21"/>
      <c r="AO248" s="5"/>
      <c r="AP248" s="5"/>
      <c r="AQ248" s="21"/>
      <c r="BR248" s="7"/>
      <c r="BT248" s="5"/>
    </row>
    <row r="249" spans="1:72" x14ac:dyDescent="0.2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21"/>
      <c r="AO249" s="5"/>
      <c r="AP249" s="5"/>
      <c r="AQ249" s="21"/>
      <c r="BR249" s="7"/>
      <c r="BT249" s="5"/>
    </row>
    <row r="250" spans="1:72" x14ac:dyDescent="0.2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21"/>
      <c r="AO250" s="5"/>
      <c r="AP250" s="5"/>
      <c r="AQ250" s="21"/>
      <c r="BR250" s="7"/>
      <c r="BT250" s="5"/>
    </row>
    <row r="251" spans="1:72" x14ac:dyDescent="0.2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21"/>
      <c r="AO251" s="5"/>
      <c r="AP251" s="5"/>
      <c r="AQ251" s="21"/>
      <c r="BR251" s="7"/>
      <c r="BT251" s="5"/>
    </row>
    <row r="252" spans="1:72" x14ac:dyDescent="0.2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21"/>
      <c r="AO252" s="5"/>
      <c r="AP252" s="5"/>
      <c r="AQ252" s="21"/>
      <c r="BR252" s="7"/>
      <c r="BT252" s="5"/>
    </row>
    <row r="253" spans="1:72" x14ac:dyDescent="0.2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21"/>
      <c r="AO253" s="5"/>
      <c r="AP253" s="5"/>
      <c r="AQ253" s="21"/>
      <c r="BR253" s="7"/>
      <c r="BT253" s="5"/>
    </row>
    <row r="254" spans="1:72" x14ac:dyDescent="0.2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21"/>
      <c r="AO254" s="5"/>
      <c r="AP254" s="5"/>
      <c r="AQ254" s="21"/>
      <c r="BR254" s="7"/>
      <c r="BT254" s="5"/>
    </row>
    <row r="255" spans="1:72" x14ac:dyDescent="0.2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21"/>
      <c r="AO255" s="5"/>
      <c r="AP255" s="5"/>
      <c r="AQ255" s="21"/>
      <c r="BR255" s="7"/>
      <c r="BT255" s="5"/>
    </row>
    <row r="256" spans="1:72" x14ac:dyDescent="0.2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21"/>
      <c r="AO256" s="5"/>
      <c r="AP256" s="5"/>
      <c r="AQ256" s="21"/>
      <c r="BR256" s="7"/>
      <c r="BT256" s="5"/>
    </row>
    <row r="257" spans="1:72" x14ac:dyDescent="0.2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21"/>
      <c r="AO257" s="5"/>
      <c r="AP257" s="5"/>
      <c r="AQ257" s="21"/>
      <c r="BR257" s="7"/>
      <c r="BT257" s="5"/>
    </row>
    <row r="258" spans="1:72" x14ac:dyDescent="0.2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21"/>
      <c r="AO258" s="5"/>
      <c r="AP258" s="5"/>
      <c r="AQ258" s="21"/>
      <c r="BR258" s="7"/>
      <c r="BT258" s="5"/>
    </row>
    <row r="259" spans="1:72" x14ac:dyDescent="0.2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21"/>
      <c r="AO259" s="5"/>
      <c r="AP259" s="5"/>
      <c r="AQ259" s="21"/>
      <c r="BR259" s="7"/>
      <c r="BT259" s="5"/>
    </row>
    <row r="260" spans="1:72" x14ac:dyDescent="0.2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21"/>
      <c r="AO260" s="5"/>
      <c r="AP260" s="5"/>
      <c r="AQ260" s="21"/>
      <c r="BR260" s="7"/>
      <c r="BT260" s="5"/>
    </row>
    <row r="261" spans="1:72" x14ac:dyDescent="0.2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21"/>
      <c r="AO261" s="5"/>
      <c r="AP261" s="5"/>
      <c r="AQ261" s="21"/>
      <c r="BR261" s="7"/>
      <c r="BT261" s="5"/>
    </row>
    <row r="262" spans="1:72" x14ac:dyDescent="0.2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21"/>
      <c r="AO262" s="5"/>
      <c r="AP262" s="5"/>
      <c r="AQ262" s="21"/>
      <c r="BR262" s="7"/>
      <c r="BT262" s="5"/>
    </row>
    <row r="263" spans="1:72" x14ac:dyDescent="0.2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21"/>
      <c r="AO263" s="5"/>
      <c r="AP263" s="5"/>
      <c r="AQ263" s="21"/>
      <c r="BR263" s="7"/>
      <c r="BT263" s="5"/>
    </row>
    <row r="264" spans="1:72" x14ac:dyDescent="0.2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21"/>
      <c r="AO264" s="5"/>
      <c r="AP264" s="5"/>
      <c r="AQ264" s="21"/>
      <c r="BR264" s="7"/>
      <c r="BT264" s="5"/>
    </row>
    <row r="265" spans="1:72" x14ac:dyDescent="0.2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21"/>
      <c r="AO265" s="5"/>
      <c r="AP265" s="5"/>
      <c r="AQ265" s="21"/>
      <c r="BR265" s="7"/>
      <c r="BT265" s="5"/>
    </row>
    <row r="266" spans="1:72" x14ac:dyDescent="0.2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21"/>
      <c r="AO266" s="5"/>
      <c r="AP266" s="5"/>
      <c r="AQ266" s="21"/>
      <c r="BR266" s="7"/>
      <c r="BT266" s="5"/>
    </row>
    <row r="267" spans="1:72" x14ac:dyDescent="0.2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21"/>
      <c r="AO267" s="5"/>
      <c r="AP267" s="5"/>
      <c r="AQ267" s="21"/>
      <c r="BR267" s="7"/>
      <c r="BT267" s="5"/>
    </row>
    <row r="268" spans="1:72" x14ac:dyDescent="0.2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21"/>
      <c r="AO268" s="5"/>
      <c r="AP268" s="5"/>
      <c r="AQ268" s="21"/>
      <c r="BR268" s="7"/>
      <c r="BT268" s="5"/>
    </row>
    <row r="269" spans="1:72" x14ac:dyDescent="0.2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21"/>
      <c r="AO269" s="5"/>
      <c r="AP269" s="5"/>
      <c r="AQ269" s="21"/>
      <c r="BR269" s="7"/>
      <c r="BT269" s="5"/>
    </row>
    <row r="270" spans="1:72" x14ac:dyDescent="0.2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21"/>
      <c r="AO270" s="5"/>
      <c r="AP270" s="5"/>
      <c r="AQ270" s="21"/>
      <c r="BR270" s="7"/>
      <c r="BT270" s="5"/>
    </row>
    <row r="271" spans="1:72" x14ac:dyDescent="0.2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21"/>
      <c r="AO271" s="5"/>
      <c r="AP271" s="5"/>
      <c r="AQ271" s="21"/>
      <c r="BR271" s="7"/>
      <c r="BT271" s="5"/>
    </row>
    <row r="272" spans="1:72" x14ac:dyDescent="0.2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21"/>
      <c r="AO272" s="5"/>
      <c r="AP272" s="5"/>
      <c r="AQ272" s="21"/>
      <c r="BR272" s="7"/>
      <c r="BT272" s="5"/>
    </row>
    <row r="273" spans="1:72" x14ac:dyDescent="0.2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21"/>
      <c r="AO273" s="5"/>
      <c r="AP273" s="5"/>
      <c r="AQ273" s="21"/>
      <c r="BR273" s="7"/>
      <c r="BT273" s="5"/>
    </row>
    <row r="274" spans="1:72" x14ac:dyDescent="0.2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21"/>
      <c r="AO274" s="5"/>
      <c r="AP274" s="5"/>
      <c r="AQ274" s="21"/>
      <c r="BR274" s="7"/>
      <c r="BT274" s="5"/>
    </row>
    <row r="275" spans="1:72" x14ac:dyDescent="0.2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21"/>
      <c r="AO275" s="5"/>
      <c r="AP275" s="5"/>
      <c r="AQ275" s="21"/>
      <c r="BR275" s="7"/>
      <c r="BT275" s="5"/>
    </row>
    <row r="276" spans="1:72" x14ac:dyDescent="0.2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21"/>
      <c r="AO276" s="5"/>
      <c r="AP276" s="5"/>
      <c r="AQ276" s="21"/>
      <c r="BR276" s="7"/>
      <c r="BT276" s="5"/>
    </row>
    <row r="277" spans="1:72" x14ac:dyDescent="0.2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21"/>
      <c r="AO277" s="5"/>
      <c r="AP277" s="5"/>
      <c r="AQ277" s="21"/>
      <c r="BR277" s="7"/>
      <c r="BT277" s="5"/>
    </row>
    <row r="278" spans="1:72" x14ac:dyDescent="0.2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21"/>
      <c r="AO278" s="5"/>
      <c r="AP278" s="5"/>
      <c r="AQ278" s="21"/>
      <c r="BR278" s="7"/>
      <c r="BT278" s="5"/>
    </row>
    <row r="279" spans="1:72" x14ac:dyDescent="0.2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21"/>
      <c r="AO279" s="5"/>
      <c r="AP279" s="5"/>
      <c r="AQ279" s="21"/>
      <c r="BR279" s="7"/>
      <c r="BT279" s="5"/>
    </row>
    <row r="280" spans="1:72" x14ac:dyDescent="0.2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21"/>
      <c r="AO280" s="5"/>
      <c r="AP280" s="5"/>
      <c r="AQ280" s="21"/>
      <c r="BR280" s="7"/>
      <c r="BT280" s="5"/>
    </row>
    <row r="281" spans="1:72" x14ac:dyDescent="0.2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21"/>
      <c r="AO281" s="5"/>
      <c r="AP281" s="5"/>
      <c r="AQ281" s="21"/>
      <c r="BR281" s="7"/>
      <c r="BT281" s="5"/>
    </row>
    <row r="282" spans="1:72" x14ac:dyDescent="0.2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21"/>
      <c r="AO282" s="5"/>
      <c r="AP282" s="5"/>
      <c r="AQ282" s="21"/>
      <c r="BR282" s="7"/>
      <c r="BT282" s="5"/>
    </row>
    <row r="283" spans="1:72" x14ac:dyDescent="0.2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21"/>
      <c r="AO283" s="5"/>
      <c r="AP283" s="5"/>
      <c r="AQ283" s="21"/>
      <c r="BR283" s="7"/>
      <c r="BT283" s="5"/>
    </row>
    <row r="284" spans="1:72" x14ac:dyDescent="0.2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21"/>
      <c r="AO284" s="5"/>
      <c r="AP284" s="5"/>
      <c r="AQ284" s="21"/>
      <c r="BR284" s="7"/>
      <c r="BT284" s="5"/>
    </row>
    <row r="285" spans="1:72" x14ac:dyDescent="0.2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21"/>
      <c r="AO285" s="5"/>
      <c r="AP285" s="5"/>
      <c r="AQ285" s="21"/>
      <c r="BR285" s="7"/>
      <c r="BT285" s="5"/>
    </row>
    <row r="286" spans="1:72" x14ac:dyDescent="0.2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21"/>
      <c r="AO286" s="5"/>
      <c r="AP286" s="5"/>
      <c r="AQ286" s="21"/>
      <c r="BR286" s="7"/>
      <c r="BT286" s="5"/>
    </row>
    <row r="287" spans="1:72" x14ac:dyDescent="0.2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21"/>
      <c r="AO287" s="5"/>
      <c r="AP287" s="5"/>
      <c r="AQ287" s="21"/>
      <c r="BR287" s="7"/>
      <c r="BT287" s="5"/>
    </row>
    <row r="288" spans="1:72" x14ac:dyDescent="0.2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21"/>
      <c r="AO288" s="5"/>
      <c r="AP288" s="5"/>
      <c r="AQ288" s="21"/>
      <c r="BR288" s="7"/>
      <c r="BT288" s="5"/>
    </row>
    <row r="289" spans="1:72" x14ac:dyDescent="0.2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21"/>
      <c r="AO289" s="5"/>
      <c r="AP289" s="5"/>
      <c r="AQ289" s="21"/>
      <c r="BR289" s="7"/>
      <c r="BT289" s="5"/>
    </row>
    <row r="290" spans="1:72" x14ac:dyDescent="0.2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21"/>
      <c r="AO290" s="5"/>
      <c r="AP290" s="5"/>
      <c r="AQ290" s="21"/>
      <c r="BR290" s="7"/>
      <c r="BT290" s="5"/>
    </row>
    <row r="291" spans="1:72" x14ac:dyDescent="0.2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21"/>
      <c r="AO291" s="5"/>
      <c r="AP291" s="5"/>
      <c r="AQ291" s="21"/>
      <c r="BR291" s="7"/>
      <c r="BT291" s="5"/>
    </row>
    <row r="292" spans="1:72" x14ac:dyDescent="0.2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21"/>
      <c r="AO292" s="5"/>
      <c r="AP292" s="5"/>
      <c r="AQ292" s="21"/>
      <c r="BR292" s="7"/>
      <c r="BT292" s="5"/>
    </row>
    <row r="293" spans="1:72" x14ac:dyDescent="0.2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21"/>
      <c r="AO293" s="5"/>
      <c r="AP293" s="5"/>
      <c r="AQ293" s="21"/>
      <c r="BR293" s="7"/>
      <c r="BT293" s="5"/>
    </row>
    <row r="294" spans="1:72" x14ac:dyDescent="0.2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21"/>
      <c r="AO294" s="5"/>
      <c r="AP294" s="5"/>
      <c r="AQ294" s="21"/>
      <c r="BR294" s="7"/>
      <c r="BT294" s="5"/>
    </row>
    <row r="295" spans="1:72" x14ac:dyDescent="0.2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21"/>
      <c r="AO295" s="5"/>
      <c r="AP295" s="5"/>
      <c r="AQ295" s="21"/>
      <c r="BR295" s="7"/>
      <c r="BT295" s="5"/>
    </row>
    <row r="296" spans="1:72" x14ac:dyDescent="0.2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21"/>
      <c r="AO296" s="5"/>
      <c r="AP296" s="5"/>
      <c r="AQ296" s="21"/>
      <c r="BR296" s="7"/>
      <c r="BT296" s="5"/>
    </row>
    <row r="297" spans="1:72" x14ac:dyDescent="0.2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21"/>
      <c r="AO297" s="5"/>
      <c r="AP297" s="5"/>
      <c r="AQ297" s="21"/>
      <c r="BR297" s="7"/>
      <c r="BT297" s="5"/>
    </row>
    <row r="298" spans="1:72" x14ac:dyDescent="0.2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21"/>
      <c r="AO298" s="5"/>
      <c r="AP298" s="5"/>
      <c r="AQ298" s="21"/>
      <c r="BR298" s="7"/>
      <c r="BT298" s="5"/>
    </row>
    <row r="299" spans="1:72" x14ac:dyDescent="0.2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21"/>
      <c r="AO299" s="5"/>
      <c r="AP299" s="5"/>
      <c r="AQ299" s="21"/>
      <c r="BR299" s="7"/>
      <c r="BT299" s="5"/>
    </row>
    <row r="300" spans="1:72" x14ac:dyDescent="0.2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21"/>
      <c r="AO300" s="5"/>
      <c r="AP300" s="5"/>
      <c r="AQ300" s="21"/>
      <c r="BR300" s="7"/>
      <c r="BT300" s="5"/>
    </row>
    <row r="301" spans="1:72" x14ac:dyDescent="0.2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21"/>
      <c r="AO301" s="5"/>
      <c r="AP301" s="5"/>
      <c r="AQ301" s="21"/>
      <c r="BR301" s="7"/>
      <c r="BT301" s="5"/>
    </row>
    <row r="302" spans="1:72" x14ac:dyDescent="0.2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21"/>
      <c r="AO302" s="5"/>
      <c r="AP302" s="5"/>
      <c r="AQ302" s="21"/>
      <c r="BR302" s="7"/>
      <c r="BT302" s="5"/>
    </row>
    <row r="303" spans="1:72" x14ac:dyDescent="0.2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21"/>
      <c r="AO303" s="5"/>
      <c r="AP303" s="5"/>
      <c r="AQ303" s="21"/>
      <c r="BR303" s="7"/>
      <c r="BT303" s="5"/>
    </row>
    <row r="304" spans="1:72" x14ac:dyDescent="0.2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21"/>
      <c r="AO304" s="5"/>
      <c r="AP304" s="5"/>
      <c r="AQ304" s="21"/>
      <c r="BR304" s="7"/>
      <c r="BT304" s="5"/>
    </row>
    <row r="305" spans="1:72" x14ac:dyDescent="0.2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21"/>
      <c r="AO305" s="5"/>
      <c r="AP305" s="5"/>
      <c r="AQ305" s="21"/>
      <c r="BR305" s="7"/>
      <c r="BT305" s="5"/>
    </row>
    <row r="306" spans="1:72" x14ac:dyDescent="0.2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21"/>
      <c r="AO306" s="5"/>
      <c r="AP306" s="5"/>
      <c r="AQ306" s="21"/>
      <c r="BR306" s="7"/>
      <c r="BT306" s="5"/>
    </row>
    <row r="307" spans="1:72" x14ac:dyDescent="0.2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21"/>
      <c r="AO307" s="5"/>
      <c r="AP307" s="5"/>
      <c r="AQ307" s="21"/>
      <c r="BR307" s="7"/>
      <c r="BT307" s="5"/>
    </row>
    <row r="308" spans="1:72" x14ac:dyDescent="0.2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21"/>
      <c r="AO308" s="5"/>
      <c r="AP308" s="5"/>
      <c r="AQ308" s="21"/>
      <c r="BR308" s="7"/>
      <c r="BT308" s="5"/>
    </row>
    <row r="309" spans="1:72" x14ac:dyDescent="0.2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21"/>
      <c r="AO309" s="5"/>
      <c r="AP309" s="5"/>
      <c r="AQ309" s="21"/>
      <c r="BR309" s="7"/>
      <c r="BT309" s="5"/>
    </row>
    <row r="310" spans="1:72" x14ac:dyDescent="0.2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21"/>
      <c r="AO310" s="5"/>
      <c r="AP310" s="5"/>
      <c r="AQ310" s="21"/>
      <c r="BR310" s="7"/>
      <c r="BT310" s="5"/>
    </row>
    <row r="311" spans="1:72" x14ac:dyDescent="0.2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21"/>
      <c r="AO311" s="5"/>
      <c r="AP311" s="5"/>
      <c r="AQ311" s="21"/>
      <c r="BR311" s="7"/>
      <c r="BT311" s="5"/>
    </row>
    <row r="312" spans="1:72" x14ac:dyDescent="0.2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21"/>
      <c r="AO312" s="5"/>
      <c r="AP312" s="5"/>
      <c r="AQ312" s="21"/>
      <c r="BR312" s="7"/>
      <c r="BT312" s="5"/>
    </row>
    <row r="313" spans="1:72" x14ac:dyDescent="0.2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21"/>
      <c r="AO313" s="5"/>
      <c r="AP313" s="5"/>
      <c r="AQ313" s="21"/>
      <c r="BR313" s="7"/>
      <c r="BT313" s="5"/>
    </row>
    <row r="314" spans="1:72" x14ac:dyDescent="0.2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21"/>
      <c r="AO314" s="5"/>
      <c r="AP314" s="5"/>
      <c r="AQ314" s="21"/>
      <c r="BR314" s="7"/>
      <c r="BT314" s="5"/>
    </row>
    <row r="315" spans="1:72" x14ac:dyDescent="0.2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21"/>
      <c r="AO315" s="5"/>
      <c r="AP315" s="5"/>
      <c r="AQ315" s="21"/>
      <c r="BR315" s="7"/>
      <c r="BT315" s="5"/>
    </row>
    <row r="316" spans="1:72" x14ac:dyDescent="0.2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21"/>
      <c r="AO316" s="5"/>
      <c r="AP316" s="5"/>
      <c r="AQ316" s="21"/>
      <c r="BR316" s="7"/>
      <c r="BT316" s="5"/>
    </row>
    <row r="317" spans="1:72" x14ac:dyDescent="0.2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21"/>
      <c r="AO317" s="5"/>
      <c r="AP317" s="5"/>
      <c r="AQ317" s="21"/>
      <c r="BR317" s="7"/>
      <c r="BT317" s="5"/>
    </row>
    <row r="318" spans="1:72" x14ac:dyDescent="0.2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21"/>
      <c r="AO318" s="5"/>
      <c r="AP318" s="5"/>
      <c r="AQ318" s="21"/>
      <c r="BR318" s="7"/>
      <c r="BT318" s="5"/>
    </row>
    <row r="319" spans="1:72" x14ac:dyDescent="0.2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21"/>
      <c r="AO319" s="5"/>
      <c r="AP319" s="5"/>
      <c r="AQ319" s="21"/>
      <c r="BR319" s="7"/>
      <c r="BT319" s="5"/>
    </row>
    <row r="320" spans="1:72" x14ac:dyDescent="0.2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21"/>
      <c r="AO320" s="5"/>
      <c r="AP320" s="5"/>
      <c r="AQ320" s="21"/>
      <c r="BR320" s="7"/>
      <c r="BT320" s="5"/>
    </row>
    <row r="321" spans="1:72" x14ac:dyDescent="0.2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21"/>
      <c r="AO321" s="5"/>
      <c r="AP321" s="5"/>
      <c r="AQ321" s="21"/>
      <c r="BR321" s="7"/>
      <c r="BT321" s="5"/>
    </row>
    <row r="322" spans="1:72" x14ac:dyDescent="0.2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21"/>
      <c r="AO322" s="5"/>
      <c r="AP322" s="5"/>
      <c r="AQ322" s="21"/>
      <c r="BR322" s="7"/>
      <c r="BT322" s="5"/>
    </row>
    <row r="323" spans="1:72" x14ac:dyDescent="0.2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21"/>
      <c r="AO323" s="5"/>
      <c r="AP323" s="5"/>
      <c r="AQ323" s="21"/>
      <c r="BR323" s="7"/>
      <c r="BT323" s="5"/>
    </row>
    <row r="324" spans="1:72" x14ac:dyDescent="0.2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21"/>
      <c r="AO324" s="5"/>
      <c r="AP324" s="5"/>
      <c r="AQ324" s="21"/>
      <c r="BR324" s="7"/>
      <c r="BT324" s="5"/>
    </row>
    <row r="325" spans="1:72" x14ac:dyDescent="0.2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21"/>
      <c r="AO325" s="5"/>
      <c r="AP325" s="5"/>
      <c r="AQ325" s="21"/>
      <c r="BR325" s="7"/>
      <c r="BT325" s="5"/>
    </row>
    <row r="326" spans="1:72" x14ac:dyDescent="0.2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21"/>
      <c r="AO326" s="5"/>
      <c r="AP326" s="5"/>
      <c r="AQ326" s="21"/>
      <c r="BR326" s="7"/>
      <c r="BT326" s="5"/>
    </row>
    <row r="327" spans="1:72" x14ac:dyDescent="0.2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21"/>
      <c r="AO327" s="5"/>
      <c r="AP327" s="5"/>
      <c r="AQ327" s="21"/>
      <c r="BR327" s="7"/>
      <c r="BT327" s="5"/>
    </row>
    <row r="328" spans="1:72" x14ac:dyDescent="0.2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21"/>
      <c r="AO328" s="5"/>
      <c r="AP328" s="5"/>
      <c r="AQ328" s="21"/>
      <c r="BR328" s="7"/>
      <c r="BT328" s="5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O707"/>
  <sheetViews>
    <sheetView workbookViewId="0">
      <pane xSplit="13455" ySplit="5430" topLeftCell="CG227" activePane="bottomRight"/>
      <selection activeCell="CF16" sqref="CF16"/>
      <selection pane="topRight" activeCell="CF16" sqref="CF16"/>
      <selection pane="bottomLeft" activeCell="CF16" sqref="CF16"/>
      <selection pane="bottomRight" activeCell="CF16" sqref="CF16"/>
    </sheetView>
  </sheetViews>
  <sheetFormatPr baseColWidth="10" defaultRowHeight="14.25" x14ac:dyDescent="0.2"/>
  <cols>
    <col min="1" max="1" width="18.796875" style="7" bestFit="1" customWidth="1"/>
    <col min="2" max="16384" width="11.19921875" style="7"/>
  </cols>
  <sheetData>
    <row r="1" spans="1:93" ht="15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43"/>
      <c r="CK1" s="43"/>
      <c r="CL1" s="43"/>
      <c r="CM1" s="43"/>
      <c r="CN1" s="5"/>
      <c r="CO1" s="5"/>
    </row>
    <row r="2" spans="1:93" x14ac:dyDescent="0.2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197">
        <v>213.40880350875361</v>
      </c>
      <c r="CJ2" s="21"/>
      <c r="CK2" s="21"/>
      <c r="CL2" s="21"/>
      <c r="CM2" s="21"/>
      <c r="CN2" s="21"/>
      <c r="CO2" s="21"/>
    </row>
    <row r="3" spans="1:93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197">
        <v>171.41637011126397</v>
      </c>
      <c r="CJ3" s="21"/>
      <c r="CK3" s="21"/>
      <c r="CL3" s="21"/>
      <c r="CM3" s="21"/>
      <c r="CN3" s="21"/>
      <c r="CO3" s="21"/>
    </row>
    <row r="4" spans="1:93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197">
        <v>185.62411626200438</v>
      </c>
      <c r="CJ4" s="21"/>
      <c r="CK4" s="21"/>
      <c r="CL4" s="21"/>
      <c r="CM4" s="21"/>
      <c r="CN4" s="21"/>
      <c r="CO4" s="21"/>
    </row>
    <row r="5" spans="1:93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197">
        <v>160.15272794399203</v>
      </c>
      <c r="CJ5" s="21"/>
      <c r="CK5" s="21"/>
      <c r="CL5" s="21"/>
      <c r="CM5" s="21"/>
      <c r="CN5" s="21"/>
      <c r="CO5" s="21"/>
    </row>
    <row r="6" spans="1:93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197">
        <v>210.31237715035758</v>
      </c>
      <c r="CJ6" s="21"/>
      <c r="CK6" s="21"/>
      <c r="CL6" s="21"/>
      <c r="CM6" s="21"/>
      <c r="CN6" s="21"/>
      <c r="CO6" s="21"/>
    </row>
    <row r="7" spans="1:93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197">
        <v>189.17515280494649</v>
      </c>
      <c r="CJ7" s="21"/>
      <c r="CK7" s="21"/>
      <c r="CL7" s="21"/>
      <c r="CM7" s="21"/>
      <c r="CN7" s="21"/>
      <c r="CO7" s="21"/>
    </row>
    <row r="8" spans="1:93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197">
        <v>200.24299270899962</v>
      </c>
      <c r="CJ8" s="21"/>
      <c r="CK8" s="21"/>
      <c r="CL8" s="21"/>
      <c r="CM8" s="21"/>
      <c r="CN8" s="21"/>
      <c r="CO8" s="21"/>
    </row>
    <row r="9" spans="1:93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197">
        <v>144.83429207801686</v>
      </c>
      <c r="CJ9" s="21"/>
      <c r="CK9" s="21"/>
      <c r="CL9" s="21"/>
      <c r="CM9" s="21"/>
      <c r="CN9" s="21"/>
      <c r="CO9" s="21"/>
    </row>
    <row r="10" spans="1:93" x14ac:dyDescent="0.2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197">
        <v>258.17290249447763</v>
      </c>
      <c r="CJ10" s="21"/>
      <c r="CK10" s="21"/>
      <c r="CL10" s="21"/>
      <c r="CM10" s="21"/>
      <c r="CN10" s="21"/>
      <c r="CO10" s="21"/>
    </row>
    <row r="11" spans="1:93" x14ac:dyDescent="0.2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197">
        <v>184.01885702871451</v>
      </c>
      <c r="CJ11" s="21"/>
      <c r="CK11" s="21"/>
      <c r="CL11" s="21"/>
      <c r="CM11" s="21"/>
      <c r="CN11" s="21"/>
      <c r="CO11" s="21"/>
    </row>
    <row r="12" spans="1:93" x14ac:dyDescent="0.2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197">
        <v>149.32080640055386</v>
      </c>
      <c r="CJ12" s="21"/>
      <c r="CK12" s="21"/>
      <c r="CL12" s="21"/>
      <c r="CM12" s="21"/>
      <c r="CN12" s="21"/>
      <c r="CO12" s="21"/>
    </row>
    <row r="13" spans="1:93" x14ac:dyDescent="0.2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197">
        <v>215.63118710917206</v>
      </c>
      <c r="CJ13" s="21"/>
      <c r="CK13" s="21"/>
      <c r="CL13" s="21"/>
      <c r="CM13" s="21"/>
      <c r="CN13" s="21"/>
      <c r="CO13" s="21"/>
    </row>
    <row r="14" spans="1:93" x14ac:dyDescent="0.2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197">
        <v>164.07763356930408</v>
      </c>
      <c r="CJ14" s="21"/>
      <c r="CK14" s="21"/>
      <c r="CL14" s="21"/>
      <c r="CM14" s="21"/>
      <c r="CN14" s="21"/>
      <c r="CO14" s="21"/>
    </row>
    <row r="15" spans="1:93" x14ac:dyDescent="0.2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197">
        <v>165.81063448897893</v>
      </c>
      <c r="CJ15" s="21"/>
      <c r="CK15" s="21"/>
      <c r="CL15" s="21"/>
      <c r="CM15" s="21"/>
      <c r="CN15" s="21"/>
      <c r="CO15" s="21"/>
    </row>
    <row r="16" spans="1:93" x14ac:dyDescent="0.2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197">
        <v>166.92370113547804</v>
      </c>
      <c r="CJ16" s="21"/>
      <c r="CK16" s="21"/>
      <c r="CL16" s="21"/>
      <c r="CM16" s="21"/>
      <c r="CN16" s="21"/>
      <c r="CO16" s="21"/>
    </row>
    <row r="17" spans="1:93" x14ac:dyDescent="0.2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197">
        <v>173.96810813059332</v>
      </c>
      <c r="CJ17" s="21"/>
      <c r="CK17" s="21"/>
      <c r="CL17" s="21"/>
      <c r="CM17" s="21"/>
      <c r="CN17" s="21"/>
      <c r="CO17" s="21"/>
    </row>
    <row r="18" spans="1:93" x14ac:dyDescent="0.2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197">
        <v>178.27169313942156</v>
      </c>
      <c r="CJ18" s="21"/>
      <c r="CK18" s="21"/>
      <c r="CL18" s="21"/>
      <c r="CM18" s="21"/>
      <c r="CN18" s="21"/>
      <c r="CO18" s="21"/>
    </row>
    <row r="19" spans="1:93" x14ac:dyDescent="0.2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197">
        <v>149.60471994841924</v>
      </c>
      <c r="CJ19" s="21"/>
      <c r="CK19" s="21"/>
      <c r="CL19" s="21"/>
      <c r="CM19" s="21"/>
      <c r="CN19" s="21"/>
      <c r="CO19" s="21"/>
    </row>
    <row r="20" spans="1:93" x14ac:dyDescent="0.2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197">
        <v>163.24454156926748</v>
      </c>
      <c r="CJ20" s="21"/>
      <c r="CK20" s="21"/>
      <c r="CL20" s="21"/>
      <c r="CM20" s="21"/>
      <c r="CN20" s="21"/>
      <c r="CO20" s="21"/>
    </row>
    <row r="21" spans="1:93" x14ac:dyDescent="0.2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197">
        <v>167.76871630355612</v>
      </c>
      <c r="CJ21" s="21"/>
      <c r="CK21" s="21"/>
      <c r="CL21" s="21"/>
      <c r="CM21" s="21"/>
      <c r="CN21" s="21"/>
      <c r="CO21" s="21"/>
    </row>
    <row r="22" spans="1:93" x14ac:dyDescent="0.2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197">
        <v>153.23474617178806</v>
      </c>
      <c r="CJ22" s="21"/>
      <c r="CK22" s="21"/>
      <c r="CL22" s="21"/>
      <c r="CM22" s="21"/>
      <c r="CN22" s="21"/>
      <c r="CO22" s="21"/>
    </row>
    <row r="23" spans="1:93" x14ac:dyDescent="0.2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197">
        <v>223.15486896836859</v>
      </c>
      <c r="CJ23" s="21"/>
      <c r="CK23" s="21"/>
      <c r="CL23" s="21"/>
      <c r="CM23" s="21"/>
      <c r="CN23" s="21"/>
      <c r="CO23" s="21"/>
    </row>
    <row r="24" spans="1:93" x14ac:dyDescent="0.2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197">
        <v>190.10760072079694</v>
      </c>
      <c r="CJ24" s="21"/>
      <c r="CK24" s="21"/>
      <c r="CL24" s="21"/>
      <c r="CM24" s="21"/>
      <c r="CN24" s="21"/>
      <c r="CO24" s="21"/>
    </row>
    <row r="25" spans="1:93" x14ac:dyDescent="0.2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197">
        <v>184.3293053972811</v>
      </c>
      <c r="CJ25" s="21"/>
      <c r="CK25" s="21"/>
      <c r="CL25" s="21"/>
      <c r="CM25" s="21"/>
      <c r="CN25" s="21"/>
      <c r="CO25" s="21"/>
    </row>
    <row r="26" spans="1:93" x14ac:dyDescent="0.2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197">
        <v>263.22815970080848</v>
      </c>
      <c r="CJ26" s="21"/>
      <c r="CK26" s="21"/>
      <c r="CL26" s="21"/>
      <c r="CM26" s="21"/>
      <c r="CN26" s="21"/>
      <c r="CO26" s="21"/>
    </row>
    <row r="27" spans="1:93" x14ac:dyDescent="0.2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197">
        <v>137.9717146652894</v>
      </c>
      <c r="CJ27" s="21"/>
      <c r="CK27" s="21"/>
      <c r="CL27" s="21"/>
      <c r="CM27" s="21"/>
      <c r="CN27" s="21"/>
      <c r="CO27" s="21"/>
    </row>
    <row r="28" spans="1:93" x14ac:dyDescent="0.2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197">
        <v>219.45562601140119</v>
      </c>
      <c r="CJ28" s="21"/>
      <c r="CK28" s="21"/>
      <c r="CL28" s="21"/>
      <c r="CM28" s="21"/>
      <c r="CN28" s="21"/>
      <c r="CO28" s="21"/>
    </row>
    <row r="29" spans="1:93" x14ac:dyDescent="0.2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197">
        <v>177.68486140311356</v>
      </c>
      <c r="CJ29" s="21"/>
      <c r="CK29" s="21"/>
      <c r="CL29" s="21"/>
      <c r="CM29" s="21"/>
      <c r="CN29" s="21"/>
      <c r="CO29" s="21"/>
    </row>
    <row r="30" spans="1:93" x14ac:dyDescent="0.2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197">
        <v>192.08422392584589</v>
      </c>
      <c r="CJ30" s="21"/>
      <c r="CK30" s="21"/>
      <c r="CL30" s="21"/>
      <c r="CM30" s="21"/>
      <c r="CN30" s="21"/>
      <c r="CO30" s="21"/>
    </row>
    <row r="31" spans="1:93" x14ac:dyDescent="0.2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197">
        <v>166.64642772954568</v>
      </c>
      <c r="CJ31" s="21"/>
      <c r="CK31" s="21"/>
      <c r="CL31" s="21"/>
      <c r="CM31" s="21"/>
      <c r="CN31" s="21"/>
      <c r="CO31" s="21"/>
    </row>
    <row r="32" spans="1:93" x14ac:dyDescent="0.2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197">
        <v>215.38227281015932</v>
      </c>
      <c r="CJ32" s="21"/>
      <c r="CK32" s="21"/>
      <c r="CL32" s="21"/>
      <c r="CM32" s="21"/>
      <c r="CN32" s="21"/>
      <c r="CO32" s="21"/>
    </row>
    <row r="33" spans="1:93" x14ac:dyDescent="0.2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197">
        <v>196.4464982243056</v>
      </c>
      <c r="CJ33" s="21"/>
      <c r="CK33" s="21"/>
      <c r="CL33" s="21"/>
      <c r="CM33" s="21"/>
      <c r="CN33" s="21"/>
      <c r="CO33" s="21"/>
    </row>
    <row r="34" spans="1:93" x14ac:dyDescent="0.2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197">
        <v>208.09463343254976</v>
      </c>
      <c r="CJ34" s="21"/>
      <c r="CK34" s="21"/>
      <c r="CL34" s="21"/>
      <c r="CM34" s="21"/>
      <c r="CN34" s="21"/>
      <c r="CO34" s="21"/>
    </row>
    <row r="35" spans="1:93" x14ac:dyDescent="0.2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197">
        <v>150.90527548898919</v>
      </c>
      <c r="CJ35" s="21"/>
      <c r="CK35" s="21"/>
      <c r="CL35" s="21"/>
      <c r="CM35" s="21"/>
      <c r="CN35" s="21"/>
      <c r="CO35" s="21"/>
    </row>
    <row r="36" spans="1:93" x14ac:dyDescent="0.2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197">
        <v>265.92820847698164</v>
      </c>
      <c r="CJ36" s="21"/>
      <c r="CK36" s="21"/>
      <c r="CL36" s="21"/>
      <c r="CM36" s="21"/>
      <c r="CN36" s="21"/>
      <c r="CO36" s="21"/>
    </row>
    <row r="37" spans="1:93" x14ac:dyDescent="0.2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197">
        <v>191.58011314191126</v>
      </c>
      <c r="CJ37" s="21"/>
      <c r="CK37" s="21"/>
      <c r="CL37" s="21"/>
      <c r="CM37" s="21"/>
      <c r="CN37" s="21"/>
      <c r="CO37" s="21"/>
    </row>
    <row r="38" spans="1:93" x14ac:dyDescent="0.2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197">
        <v>155.32786710379295</v>
      </c>
      <c r="CJ38" s="21"/>
      <c r="CK38" s="21"/>
      <c r="CL38" s="21"/>
      <c r="CM38" s="21"/>
      <c r="CN38" s="21"/>
      <c r="CO38" s="21"/>
    </row>
    <row r="39" spans="1:93" x14ac:dyDescent="0.2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197">
        <v>223.60349280464047</v>
      </c>
      <c r="CJ39" s="21"/>
      <c r="CK39" s="21"/>
      <c r="CL39" s="21"/>
      <c r="CM39" s="21"/>
      <c r="CN39" s="21"/>
      <c r="CO39" s="21"/>
    </row>
    <row r="40" spans="1:93" x14ac:dyDescent="0.2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197">
        <v>171.45274478204252</v>
      </c>
      <c r="CJ40" s="21"/>
      <c r="CK40" s="21"/>
      <c r="CL40" s="21"/>
      <c r="CM40" s="21"/>
      <c r="CN40" s="21"/>
      <c r="CO40" s="21"/>
    </row>
    <row r="41" spans="1:93" x14ac:dyDescent="0.2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197">
        <v>172.32543502929539</v>
      </c>
      <c r="CJ41" s="21"/>
      <c r="CK41" s="21"/>
      <c r="CL41" s="21"/>
      <c r="CM41" s="21"/>
      <c r="CN41" s="21"/>
      <c r="CO41" s="21"/>
    </row>
    <row r="42" spans="1:93" x14ac:dyDescent="0.2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197">
        <v>171.63275917070402</v>
      </c>
      <c r="CJ42" s="21"/>
      <c r="CK42" s="21"/>
      <c r="CL42" s="21"/>
      <c r="CM42" s="21"/>
      <c r="CN42" s="21"/>
      <c r="CO42" s="21"/>
    </row>
    <row r="43" spans="1:93" x14ac:dyDescent="0.2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197">
        <v>180.26904031733764</v>
      </c>
      <c r="CJ43" s="21"/>
      <c r="CK43" s="21"/>
      <c r="CL43" s="21"/>
      <c r="CM43" s="21"/>
      <c r="CN43" s="21"/>
      <c r="CO43" s="21"/>
    </row>
    <row r="44" spans="1:93" x14ac:dyDescent="0.2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197">
        <v>182.94813515615294</v>
      </c>
      <c r="CJ44" s="21"/>
      <c r="CK44" s="21"/>
      <c r="CL44" s="21"/>
      <c r="CM44" s="21"/>
      <c r="CN44" s="21"/>
      <c r="CO44" s="21"/>
    </row>
    <row r="45" spans="1:93" x14ac:dyDescent="0.2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197">
        <v>155.5239634892169</v>
      </c>
      <c r="CJ45" s="21"/>
      <c r="CK45" s="21"/>
      <c r="CL45" s="21"/>
      <c r="CM45" s="21"/>
      <c r="CN45" s="21"/>
      <c r="CO45" s="21"/>
    </row>
    <row r="46" spans="1:93" x14ac:dyDescent="0.2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197">
        <v>169.4093510998199</v>
      </c>
      <c r="CJ46" s="21"/>
      <c r="CK46" s="21"/>
      <c r="CL46" s="21"/>
      <c r="CM46" s="21"/>
      <c r="CN46" s="21"/>
      <c r="CO46" s="21"/>
    </row>
    <row r="47" spans="1:93" x14ac:dyDescent="0.2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197">
        <v>173.92063599104739</v>
      </c>
      <c r="CJ47" s="21"/>
      <c r="CK47" s="21"/>
      <c r="CL47" s="21"/>
      <c r="CM47" s="21"/>
      <c r="CN47" s="21"/>
      <c r="CO47" s="21"/>
    </row>
    <row r="48" spans="1:93" x14ac:dyDescent="0.2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197">
        <v>159.16319251649134</v>
      </c>
      <c r="CJ48" s="21"/>
      <c r="CK48" s="21"/>
      <c r="CL48" s="21"/>
      <c r="CM48" s="21"/>
      <c r="CN48" s="21"/>
      <c r="CO48" s="21"/>
    </row>
    <row r="49" spans="1:93" x14ac:dyDescent="0.2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197">
        <v>231.58109471873175</v>
      </c>
      <c r="CJ49" s="21"/>
      <c r="CK49" s="21"/>
      <c r="CL49" s="21"/>
      <c r="CM49" s="21"/>
      <c r="CN49" s="21"/>
      <c r="CO49" s="21"/>
    </row>
    <row r="50" spans="1:93" x14ac:dyDescent="0.2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197">
        <v>196.97861821659242</v>
      </c>
      <c r="CJ50" s="21"/>
      <c r="CK50" s="21"/>
      <c r="CL50" s="21"/>
      <c r="CM50" s="21"/>
      <c r="CN50" s="21"/>
      <c r="CO50" s="21"/>
    </row>
    <row r="51" spans="1:93" x14ac:dyDescent="0.2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197">
        <v>191.53195738157495</v>
      </c>
      <c r="CJ51" s="21"/>
      <c r="CK51" s="21"/>
      <c r="CL51" s="21"/>
      <c r="CM51" s="21"/>
      <c r="CN51" s="21"/>
      <c r="CO51" s="21"/>
    </row>
    <row r="52" spans="1:93" x14ac:dyDescent="0.2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197">
        <v>273.33648472444401</v>
      </c>
      <c r="CJ52" s="21"/>
      <c r="CK52" s="21"/>
      <c r="CL52" s="21"/>
      <c r="CM52" s="21"/>
      <c r="CN52" s="21"/>
      <c r="CO52" s="21"/>
    </row>
    <row r="53" spans="1:93" x14ac:dyDescent="0.2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197">
        <v>143.63618529545144</v>
      </c>
      <c r="CJ53" s="21"/>
      <c r="CK53" s="21"/>
      <c r="CL53" s="21"/>
      <c r="CM53" s="21"/>
      <c r="CN53" s="21"/>
      <c r="CO53" s="21"/>
    </row>
    <row r="54" spans="1:93" x14ac:dyDescent="0.2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197">
        <v>218.31281492103045</v>
      </c>
      <c r="CJ54" s="21"/>
      <c r="CK54" s="21"/>
      <c r="CL54" s="21"/>
      <c r="CM54" s="21"/>
      <c r="CN54" s="21"/>
      <c r="CO54" s="21"/>
    </row>
    <row r="55" spans="1:93" x14ac:dyDescent="0.2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197">
        <v>177.40090782054727</v>
      </c>
      <c r="CJ55" s="21"/>
      <c r="CK55" s="21"/>
      <c r="CL55" s="21"/>
      <c r="CM55" s="21"/>
      <c r="CN55" s="21"/>
      <c r="CO55" s="21"/>
    </row>
    <row r="56" spans="1:93" x14ac:dyDescent="0.2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197">
        <v>192.30431476987241</v>
      </c>
      <c r="CJ56" s="21"/>
      <c r="CK56" s="21"/>
      <c r="CL56" s="21"/>
      <c r="CM56" s="21"/>
      <c r="CN56" s="21"/>
      <c r="CO56" s="21"/>
    </row>
    <row r="57" spans="1:93" x14ac:dyDescent="0.2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197">
        <v>167.24158644566688</v>
      </c>
      <c r="CJ57" s="21"/>
      <c r="CK57" s="21"/>
      <c r="CL57" s="21"/>
      <c r="CM57" s="21"/>
      <c r="CN57" s="21"/>
      <c r="CO57" s="21"/>
    </row>
    <row r="58" spans="1:93" x14ac:dyDescent="0.2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197">
        <v>215.43513402704667</v>
      </c>
      <c r="CJ58" s="21"/>
      <c r="CK58" s="21"/>
      <c r="CL58" s="21"/>
      <c r="CM58" s="21"/>
      <c r="CN58" s="21"/>
      <c r="CO58" s="21"/>
    </row>
    <row r="59" spans="1:93" x14ac:dyDescent="0.2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197">
        <v>196.74311417383009</v>
      </c>
      <c r="CJ59" s="21"/>
      <c r="CK59" s="21"/>
      <c r="CL59" s="21"/>
      <c r="CM59" s="21"/>
      <c r="CN59" s="21"/>
      <c r="CO59" s="21"/>
    </row>
    <row r="60" spans="1:93" x14ac:dyDescent="0.2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197">
        <v>208.99325964515262</v>
      </c>
      <c r="CJ60" s="21"/>
      <c r="CK60" s="21"/>
      <c r="CL60" s="21"/>
      <c r="CM60" s="21"/>
      <c r="CN60" s="21"/>
      <c r="CO60" s="21"/>
    </row>
    <row r="61" spans="1:93" x14ac:dyDescent="0.2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197">
        <v>152.06793945571752</v>
      </c>
      <c r="CJ61" s="21"/>
      <c r="CK61" s="21"/>
      <c r="CL61" s="21"/>
      <c r="CM61" s="21"/>
      <c r="CN61" s="21"/>
      <c r="CO61" s="21"/>
    </row>
    <row r="62" spans="1:93" x14ac:dyDescent="0.2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197">
        <v>269.14815803861558</v>
      </c>
      <c r="CJ62" s="21"/>
      <c r="CK62" s="21"/>
      <c r="CL62" s="21"/>
      <c r="CM62" s="21"/>
      <c r="CN62" s="21"/>
      <c r="CO62" s="21"/>
    </row>
    <row r="63" spans="1:93" x14ac:dyDescent="0.2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197">
        <v>192.69331979240556</v>
      </c>
      <c r="CJ63" s="21"/>
      <c r="CK63" s="21"/>
      <c r="CL63" s="21"/>
      <c r="CM63" s="21"/>
      <c r="CN63" s="21"/>
      <c r="CO63" s="21"/>
    </row>
    <row r="64" spans="1:93" x14ac:dyDescent="0.2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197">
        <v>155.96806258806535</v>
      </c>
      <c r="CJ64" s="21"/>
      <c r="CK64" s="21"/>
      <c r="CL64" s="21"/>
      <c r="CM64" s="21"/>
      <c r="CN64" s="21"/>
      <c r="CO64" s="21"/>
    </row>
    <row r="65" spans="1:93" x14ac:dyDescent="0.2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197">
        <v>223.04592515052661</v>
      </c>
      <c r="CJ65" s="21"/>
      <c r="CK65" s="21"/>
      <c r="CL65" s="21"/>
      <c r="CM65" s="21"/>
      <c r="CN65" s="21"/>
      <c r="CO65" s="21"/>
    </row>
    <row r="66" spans="1:93" x14ac:dyDescent="0.2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197">
        <v>174.35048324675284</v>
      </c>
      <c r="CJ66" s="21"/>
      <c r="CK66" s="21"/>
      <c r="CL66" s="21"/>
      <c r="CM66" s="21"/>
      <c r="CN66" s="21"/>
      <c r="CO66" s="21"/>
    </row>
    <row r="67" spans="1:93" x14ac:dyDescent="0.2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197">
        <v>173.96672097398783</v>
      </c>
      <c r="CJ67" s="21"/>
      <c r="CK67" s="21"/>
      <c r="CL67" s="21"/>
      <c r="CM67" s="21"/>
      <c r="CN67" s="21"/>
      <c r="CO67" s="21"/>
    </row>
    <row r="68" spans="1:93" x14ac:dyDescent="0.2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197">
        <v>172.71863061329054</v>
      </c>
      <c r="CJ68" s="21"/>
      <c r="CK68" s="21"/>
      <c r="CL68" s="21"/>
      <c r="CM68" s="21"/>
      <c r="CN68" s="21"/>
      <c r="CO68" s="21"/>
    </row>
    <row r="69" spans="1:93" x14ac:dyDescent="0.2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197">
        <v>180.82214927771255</v>
      </c>
      <c r="CJ69" s="21"/>
      <c r="CK69" s="21"/>
      <c r="CL69" s="21"/>
      <c r="CM69" s="21"/>
      <c r="CN69" s="21"/>
      <c r="CO69" s="21"/>
    </row>
    <row r="70" spans="1:93" x14ac:dyDescent="0.2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197">
        <v>183.93513454576026</v>
      </c>
      <c r="CJ70" s="21"/>
      <c r="CK70" s="21"/>
      <c r="CL70" s="21"/>
      <c r="CM70" s="21"/>
      <c r="CN70" s="21"/>
      <c r="CO70" s="21"/>
    </row>
    <row r="71" spans="1:93" x14ac:dyDescent="0.2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197">
        <v>156.17915936259618</v>
      </c>
      <c r="CJ71" s="21"/>
      <c r="CK71" s="21"/>
      <c r="CL71" s="21"/>
      <c r="CM71" s="21"/>
      <c r="CN71" s="21"/>
      <c r="CO71" s="21"/>
    </row>
    <row r="72" spans="1:93" x14ac:dyDescent="0.2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197">
        <v>170.03738704455355</v>
      </c>
      <c r="CJ72" s="21"/>
      <c r="CK72" s="21"/>
      <c r="CL72" s="21"/>
      <c r="CM72" s="21"/>
      <c r="CN72" s="21"/>
      <c r="CO72" s="21"/>
    </row>
    <row r="73" spans="1:93" x14ac:dyDescent="0.2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197">
        <v>175.12386345027647</v>
      </c>
      <c r="CJ73" s="21"/>
      <c r="CK73" s="21"/>
      <c r="CL73" s="21"/>
      <c r="CM73" s="21"/>
      <c r="CN73" s="21"/>
      <c r="CO73" s="21"/>
    </row>
    <row r="74" spans="1:93" x14ac:dyDescent="0.2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197">
        <v>159.94462904615298</v>
      </c>
      <c r="CJ74" s="21"/>
      <c r="CK74" s="21"/>
      <c r="CL74" s="21"/>
      <c r="CM74" s="21"/>
      <c r="CN74" s="21"/>
      <c r="CO74" s="21"/>
    </row>
    <row r="75" spans="1:93" x14ac:dyDescent="0.2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197">
        <v>232.74544535036799</v>
      </c>
      <c r="CJ75" s="21"/>
      <c r="CK75" s="21"/>
      <c r="CL75" s="21"/>
      <c r="CM75" s="21"/>
      <c r="CN75" s="21"/>
      <c r="CO75" s="21"/>
    </row>
    <row r="76" spans="1:93" x14ac:dyDescent="0.2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197">
        <v>198.14050795445215</v>
      </c>
      <c r="CJ76" s="21"/>
      <c r="CK76" s="21"/>
      <c r="CL76" s="21"/>
      <c r="CM76" s="21"/>
      <c r="CN76" s="21"/>
      <c r="CO76" s="21"/>
    </row>
    <row r="77" spans="1:93" x14ac:dyDescent="0.2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197">
        <v>192.03892225303122</v>
      </c>
      <c r="CJ77" s="21"/>
      <c r="CK77" s="21"/>
      <c r="CL77" s="21"/>
      <c r="CM77" s="21"/>
      <c r="CN77" s="21"/>
      <c r="CO77" s="21"/>
    </row>
    <row r="78" spans="1:93" x14ac:dyDescent="0.2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197">
        <v>273.9269231533064</v>
      </c>
      <c r="CJ78" s="21"/>
      <c r="CK78" s="21"/>
      <c r="CL78" s="21"/>
      <c r="CM78" s="21"/>
      <c r="CN78" s="21"/>
      <c r="CO78" s="21"/>
    </row>
    <row r="79" spans="1:93" x14ac:dyDescent="0.2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197">
        <v>144.55615496314417</v>
      </c>
      <c r="CJ79" s="21"/>
      <c r="CK79" s="21"/>
      <c r="CL79" s="21"/>
      <c r="CM79" s="21"/>
      <c r="CN79" s="21"/>
      <c r="CO79" s="21"/>
    </row>
    <row r="80" spans="1:93" x14ac:dyDescent="0.2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197">
        <v>239.65467536406982</v>
      </c>
      <c r="CJ80" s="21"/>
      <c r="CK80" s="21"/>
      <c r="CL80" s="21"/>
      <c r="CM80" s="21"/>
      <c r="CN80" s="21"/>
      <c r="CO80" s="21"/>
    </row>
    <row r="81" spans="1:93" x14ac:dyDescent="0.2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197">
        <v>193.88050346623743</v>
      </c>
      <c r="CJ81" s="21"/>
      <c r="CK81" s="21"/>
      <c r="CL81" s="21"/>
      <c r="CM81" s="21"/>
      <c r="CN81" s="21"/>
      <c r="CO81" s="21"/>
    </row>
    <row r="82" spans="1:93" x14ac:dyDescent="0.2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197">
        <v>208.47008829852558</v>
      </c>
      <c r="CJ82" s="21"/>
      <c r="CK82" s="21"/>
      <c r="CL82" s="21"/>
      <c r="CM82" s="21"/>
      <c r="CN82" s="21"/>
      <c r="CO82" s="21"/>
    </row>
    <row r="83" spans="1:93" x14ac:dyDescent="0.2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197">
        <v>181.45495262172497</v>
      </c>
      <c r="CJ83" s="21"/>
      <c r="CK83" s="21"/>
      <c r="CL83" s="21"/>
      <c r="CM83" s="21"/>
      <c r="CN83" s="21"/>
      <c r="CO83" s="21"/>
    </row>
    <row r="84" spans="1:93" x14ac:dyDescent="0.2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197">
        <v>230.97451266100055</v>
      </c>
      <c r="CJ84" s="21"/>
      <c r="CK84" s="21"/>
      <c r="CL84" s="21"/>
      <c r="CM84" s="21"/>
      <c r="CN84" s="21"/>
      <c r="CO84" s="21"/>
    </row>
    <row r="85" spans="1:93" x14ac:dyDescent="0.2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197">
        <v>214.22699209096922</v>
      </c>
      <c r="CJ85" s="21"/>
      <c r="CK85" s="21"/>
      <c r="CL85" s="21"/>
      <c r="CM85" s="21"/>
      <c r="CN85" s="21"/>
      <c r="CO85" s="21"/>
    </row>
    <row r="86" spans="1:93" x14ac:dyDescent="0.2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197">
        <v>227.52851229794038</v>
      </c>
      <c r="CJ86" s="21"/>
      <c r="CK86" s="21"/>
      <c r="CL86" s="21"/>
      <c r="CM86" s="21"/>
      <c r="CN86" s="21"/>
      <c r="CO86" s="21"/>
    </row>
    <row r="87" spans="1:93" x14ac:dyDescent="0.2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197">
        <v>164.25294647666104</v>
      </c>
      <c r="CJ87" s="21"/>
      <c r="CK87" s="21"/>
      <c r="CL87" s="21"/>
      <c r="CM87" s="21"/>
      <c r="CN87" s="21"/>
      <c r="CO87" s="21"/>
    </row>
    <row r="88" spans="1:93" x14ac:dyDescent="0.2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197">
        <v>285.28937957900649</v>
      </c>
      <c r="CJ88" s="21"/>
      <c r="CK88" s="21"/>
      <c r="CL88" s="21"/>
      <c r="CM88" s="21"/>
      <c r="CN88" s="21"/>
      <c r="CO88" s="21"/>
    </row>
    <row r="89" spans="1:93" x14ac:dyDescent="0.2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197">
        <v>208.57735699411978</v>
      </c>
      <c r="CJ89" s="21"/>
      <c r="CK89" s="21"/>
      <c r="CL89" s="21"/>
      <c r="CM89" s="21"/>
      <c r="CN89" s="21"/>
      <c r="CO89" s="21"/>
    </row>
    <row r="90" spans="1:93" x14ac:dyDescent="0.2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197">
        <v>169.37825360639576</v>
      </c>
      <c r="CJ90" s="21"/>
      <c r="CK90" s="21"/>
      <c r="CL90" s="21"/>
      <c r="CM90" s="21"/>
      <c r="CN90" s="21"/>
      <c r="CO90" s="21"/>
    </row>
    <row r="91" spans="1:93" x14ac:dyDescent="0.2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197">
        <v>244.54832554522699</v>
      </c>
      <c r="CJ91" s="21"/>
      <c r="CK91" s="21"/>
      <c r="CL91" s="21"/>
      <c r="CM91" s="21"/>
      <c r="CN91" s="21"/>
      <c r="CO91" s="21"/>
    </row>
    <row r="92" spans="1:93" x14ac:dyDescent="0.2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197">
        <v>184.70678063981381</v>
      </c>
      <c r="CJ92" s="21"/>
      <c r="CK92" s="21"/>
      <c r="CL92" s="21"/>
      <c r="CM92" s="21"/>
      <c r="CN92" s="21"/>
      <c r="CO92" s="21"/>
    </row>
    <row r="93" spans="1:93" x14ac:dyDescent="0.2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197">
        <v>186.99920610192976</v>
      </c>
      <c r="CJ93" s="21"/>
      <c r="CK93" s="21"/>
      <c r="CL93" s="21"/>
      <c r="CM93" s="21"/>
      <c r="CN93" s="21"/>
      <c r="CO93" s="21"/>
    </row>
    <row r="94" spans="1:93" x14ac:dyDescent="0.2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197">
        <v>186.66197038235276</v>
      </c>
      <c r="CJ94" s="21"/>
      <c r="CK94" s="21"/>
      <c r="CL94" s="21"/>
      <c r="CM94" s="21"/>
      <c r="CN94" s="21"/>
      <c r="CO94" s="21"/>
    </row>
    <row r="95" spans="1:93" x14ac:dyDescent="0.2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197">
        <v>195.68418393999161</v>
      </c>
      <c r="CJ95" s="21"/>
      <c r="CK95" s="21"/>
      <c r="CL95" s="21"/>
      <c r="CM95" s="21"/>
      <c r="CN95" s="21"/>
      <c r="CO95" s="21"/>
    </row>
    <row r="96" spans="1:93" x14ac:dyDescent="0.2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197">
        <v>199.36255866565122</v>
      </c>
      <c r="CJ96" s="21"/>
      <c r="CK96" s="21"/>
      <c r="CL96" s="21"/>
      <c r="CM96" s="21"/>
      <c r="CN96" s="21"/>
      <c r="CO96" s="21"/>
    </row>
    <row r="97" spans="1:93" x14ac:dyDescent="0.2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197">
        <v>169.31101873416949</v>
      </c>
      <c r="CJ97" s="21"/>
      <c r="CK97" s="21"/>
      <c r="CL97" s="21"/>
      <c r="CM97" s="21"/>
      <c r="CN97" s="21"/>
      <c r="CO97" s="21"/>
    </row>
    <row r="98" spans="1:93" x14ac:dyDescent="0.2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197">
        <v>184.19302859887446</v>
      </c>
      <c r="CJ98" s="21"/>
      <c r="CK98" s="21"/>
      <c r="CL98" s="21"/>
      <c r="CM98" s="21"/>
      <c r="CN98" s="21"/>
      <c r="CO98" s="21"/>
    </row>
    <row r="99" spans="1:93" x14ac:dyDescent="0.2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197">
        <v>189.37564891919138</v>
      </c>
      <c r="CJ99" s="21"/>
      <c r="CK99" s="21"/>
      <c r="CL99" s="21"/>
      <c r="CM99" s="21"/>
      <c r="CN99" s="21"/>
      <c r="CO99" s="21"/>
    </row>
    <row r="100" spans="1:93" x14ac:dyDescent="0.2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197">
        <v>172.8402231393475</v>
      </c>
      <c r="CJ100" s="21"/>
      <c r="CK100" s="21"/>
      <c r="CL100" s="21"/>
      <c r="CM100" s="21"/>
      <c r="CN100" s="21"/>
      <c r="CO100" s="21"/>
    </row>
    <row r="101" spans="1:93" x14ac:dyDescent="0.2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197">
        <v>252.02793512049712</v>
      </c>
      <c r="CJ101" s="21"/>
      <c r="CK101" s="21"/>
      <c r="CL101" s="21"/>
      <c r="CM101" s="21"/>
      <c r="CN101" s="21"/>
      <c r="CO101" s="21"/>
    </row>
    <row r="102" spans="1:93" x14ac:dyDescent="0.2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197">
        <v>212.3682561346759</v>
      </c>
      <c r="CJ102" s="21"/>
      <c r="CK102" s="21"/>
      <c r="CL102" s="21"/>
      <c r="CM102" s="21"/>
      <c r="CN102" s="21"/>
      <c r="CO102" s="21"/>
    </row>
    <row r="103" spans="1:93" x14ac:dyDescent="0.2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197">
        <v>208.87651655660994</v>
      </c>
      <c r="CJ103" s="21"/>
      <c r="CK103" s="21"/>
      <c r="CL103" s="21"/>
      <c r="CM103" s="21"/>
      <c r="CN103" s="21"/>
      <c r="CO103" s="21"/>
    </row>
    <row r="104" spans="1:93" x14ac:dyDescent="0.2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197">
        <v>297.65347027015298</v>
      </c>
      <c r="CJ104" s="21"/>
      <c r="CK104" s="21"/>
      <c r="CL104" s="21"/>
      <c r="CM104" s="21"/>
      <c r="CN104" s="21"/>
      <c r="CO104" s="21"/>
    </row>
    <row r="105" spans="1:93" x14ac:dyDescent="0.2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197">
        <v>156.31439343273345</v>
      </c>
      <c r="CJ105" s="21"/>
      <c r="CK105" s="21"/>
      <c r="CL105" s="21"/>
      <c r="CM105" s="21"/>
      <c r="CN105" s="21"/>
      <c r="CO105" s="21"/>
    </row>
    <row r="106" spans="1:93" x14ac:dyDescent="0.2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197">
        <v>243.61807470209112</v>
      </c>
      <c r="CJ106" s="21"/>
      <c r="CK106" s="21"/>
      <c r="CL106" s="21"/>
      <c r="CM106" s="21"/>
      <c r="CN106" s="21"/>
      <c r="CO106" s="21"/>
    </row>
    <row r="107" spans="1:93" x14ac:dyDescent="0.2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197">
        <v>188.14581781216106</v>
      </c>
      <c r="CJ107" s="21"/>
      <c r="CK107" s="21"/>
      <c r="CL107" s="21"/>
      <c r="CM107" s="21"/>
      <c r="CN107" s="21"/>
      <c r="CO107" s="21"/>
    </row>
    <row r="108" spans="1:93" x14ac:dyDescent="0.2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197">
        <v>209.07497424481258</v>
      </c>
      <c r="CJ108" s="21"/>
      <c r="CK108" s="21"/>
      <c r="CL108" s="21"/>
      <c r="CM108" s="21"/>
      <c r="CN108" s="21"/>
      <c r="CO108" s="21"/>
    </row>
    <row r="109" spans="1:93" x14ac:dyDescent="0.2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197">
        <v>182.48504791712614</v>
      </c>
      <c r="CJ109" s="21"/>
      <c r="CK109" s="21"/>
      <c r="CL109" s="21"/>
      <c r="CM109" s="21"/>
      <c r="CN109" s="21"/>
      <c r="CO109" s="21"/>
    </row>
    <row r="110" spans="1:93" x14ac:dyDescent="0.2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197">
        <v>234.78834018122635</v>
      </c>
      <c r="CJ110" s="21"/>
      <c r="CK110" s="21"/>
      <c r="CL110" s="21"/>
      <c r="CM110" s="21"/>
      <c r="CN110" s="21"/>
      <c r="CO110" s="21"/>
    </row>
    <row r="111" spans="1:93" x14ac:dyDescent="0.2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197">
        <v>208.30248770230412</v>
      </c>
      <c r="CJ111" s="21"/>
      <c r="CK111" s="21"/>
      <c r="CL111" s="21"/>
      <c r="CM111" s="21"/>
      <c r="CN111" s="21"/>
      <c r="CO111" s="21"/>
    </row>
    <row r="112" spans="1:93" x14ac:dyDescent="0.2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197">
        <v>234.3419338575203</v>
      </c>
      <c r="CJ112" s="21"/>
      <c r="CK112" s="21"/>
      <c r="CL112" s="21"/>
      <c r="CM112" s="21"/>
      <c r="CN112" s="21"/>
      <c r="CO112" s="21"/>
    </row>
    <row r="113" spans="1:93" x14ac:dyDescent="0.2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197">
        <v>177.99416982770234</v>
      </c>
      <c r="CJ113" s="21"/>
      <c r="CK113" s="21"/>
      <c r="CL113" s="21"/>
      <c r="CM113" s="21"/>
      <c r="CN113" s="21"/>
      <c r="CO113" s="21"/>
    </row>
    <row r="114" spans="1:93" x14ac:dyDescent="0.2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197">
        <v>267.47764797089212</v>
      </c>
      <c r="CJ114" s="21"/>
      <c r="CK114" s="21"/>
      <c r="CL114" s="21"/>
      <c r="CM114" s="21"/>
      <c r="CN114" s="21"/>
      <c r="CO114" s="21"/>
    </row>
    <row r="115" spans="1:93" x14ac:dyDescent="0.2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197">
        <v>208.04867652809077</v>
      </c>
      <c r="CJ115" s="21"/>
      <c r="CK115" s="21"/>
      <c r="CL115" s="21"/>
      <c r="CM115" s="21"/>
      <c r="CN115" s="21"/>
      <c r="CO115" s="21"/>
    </row>
    <row r="116" spans="1:93" x14ac:dyDescent="0.2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197">
        <v>165.52770478145618</v>
      </c>
      <c r="CJ116" s="21"/>
      <c r="CK116" s="21"/>
      <c r="CL116" s="21"/>
      <c r="CM116" s="21"/>
      <c r="CN116" s="21"/>
      <c r="CO116" s="21"/>
    </row>
    <row r="117" spans="1:93" x14ac:dyDescent="0.2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197">
        <v>224.15366332020429</v>
      </c>
      <c r="CJ117" s="21"/>
      <c r="CK117" s="21"/>
      <c r="CL117" s="21"/>
      <c r="CM117" s="21"/>
      <c r="CN117" s="21"/>
      <c r="CO117" s="21"/>
    </row>
    <row r="118" spans="1:93" x14ac:dyDescent="0.2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197">
        <v>180.01430769300345</v>
      </c>
      <c r="CJ118" s="21"/>
      <c r="CK118" s="21"/>
      <c r="CL118" s="21"/>
      <c r="CM118" s="21"/>
      <c r="CN118" s="21"/>
      <c r="CO118" s="21"/>
    </row>
    <row r="119" spans="1:93" x14ac:dyDescent="0.2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197">
        <v>189.62102119809433</v>
      </c>
      <c r="CJ119" s="21"/>
      <c r="CK119" s="21"/>
      <c r="CL119" s="21"/>
      <c r="CM119" s="21"/>
      <c r="CN119" s="21"/>
      <c r="CO119" s="21"/>
    </row>
    <row r="120" spans="1:93" x14ac:dyDescent="0.2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197">
        <v>207.70769342526134</v>
      </c>
      <c r="CJ120" s="21"/>
      <c r="CK120" s="21"/>
      <c r="CL120" s="21"/>
      <c r="CM120" s="21"/>
      <c r="CN120" s="21"/>
      <c r="CO120" s="21"/>
    </row>
    <row r="121" spans="1:93" x14ac:dyDescent="0.2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197">
        <v>221.54686523587569</v>
      </c>
      <c r="CJ121" s="21"/>
      <c r="CK121" s="21"/>
      <c r="CL121" s="21"/>
      <c r="CM121" s="21"/>
      <c r="CN121" s="21"/>
      <c r="CO121" s="21"/>
    </row>
    <row r="122" spans="1:93" x14ac:dyDescent="0.2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197">
        <v>203.72087953649887</v>
      </c>
      <c r="CJ122" s="21"/>
      <c r="CK122" s="21"/>
      <c r="CL122" s="21"/>
      <c r="CM122" s="21"/>
      <c r="CN122" s="21"/>
      <c r="CO122" s="21"/>
    </row>
    <row r="123" spans="1:93" x14ac:dyDescent="0.2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197">
        <v>195.76568253773689</v>
      </c>
      <c r="CJ123" s="21"/>
      <c r="CK123" s="21"/>
      <c r="CL123" s="21"/>
      <c r="CM123" s="21"/>
      <c r="CN123" s="21"/>
      <c r="CO123" s="21"/>
    </row>
    <row r="124" spans="1:93" x14ac:dyDescent="0.2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197">
        <v>185.56229036629557</v>
      </c>
      <c r="CJ124" s="21"/>
      <c r="CK124" s="21"/>
      <c r="CL124" s="21"/>
      <c r="CM124" s="21"/>
      <c r="CN124" s="21"/>
      <c r="CO124" s="21"/>
    </row>
    <row r="125" spans="1:93" x14ac:dyDescent="0.2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197">
        <v>198.63802100444136</v>
      </c>
      <c r="CJ125" s="21"/>
      <c r="CK125" s="21"/>
      <c r="CL125" s="21"/>
      <c r="CM125" s="21"/>
      <c r="CN125" s="21"/>
      <c r="CO125" s="21"/>
    </row>
    <row r="126" spans="1:93" x14ac:dyDescent="0.2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197">
        <v>207.53797644551119</v>
      </c>
      <c r="CJ126" s="21"/>
      <c r="CK126" s="21"/>
      <c r="CL126" s="21"/>
      <c r="CM126" s="21"/>
      <c r="CN126" s="21"/>
      <c r="CO126" s="21"/>
    </row>
    <row r="127" spans="1:93" x14ac:dyDescent="0.2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197">
        <v>266.02143195856087</v>
      </c>
      <c r="CJ127" s="21"/>
      <c r="CK127" s="21"/>
      <c r="CL127" s="21"/>
      <c r="CM127" s="21"/>
      <c r="CN127" s="21"/>
      <c r="CO127" s="21"/>
    </row>
    <row r="128" spans="1:93" x14ac:dyDescent="0.2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197">
        <v>198.5190061132204</v>
      </c>
      <c r="CJ128" s="21"/>
      <c r="CK128" s="21"/>
      <c r="CL128" s="21"/>
      <c r="CM128" s="21"/>
      <c r="CN128" s="21"/>
      <c r="CO128" s="21"/>
    </row>
    <row r="129" spans="1:93" x14ac:dyDescent="0.2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197">
        <v>229.71557340676321</v>
      </c>
      <c r="CJ129" s="21"/>
      <c r="CK129" s="21"/>
      <c r="CL129" s="21"/>
      <c r="CM129" s="21"/>
      <c r="CN129" s="21"/>
      <c r="CO129" s="21"/>
    </row>
    <row r="130" spans="1:93" x14ac:dyDescent="0.2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197">
        <v>298.74682540812495</v>
      </c>
      <c r="CJ130" s="21"/>
      <c r="CK130" s="21"/>
      <c r="CL130" s="21"/>
      <c r="CM130" s="21"/>
      <c r="CN130" s="21"/>
      <c r="CO130" s="21"/>
    </row>
    <row r="131" spans="1:93" x14ac:dyDescent="0.2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197">
        <v>169.74064373979593</v>
      </c>
      <c r="CJ131" s="21"/>
      <c r="CK131" s="21"/>
      <c r="CL131" s="21"/>
      <c r="CM131" s="21"/>
      <c r="CN131" s="21"/>
      <c r="CO131" s="21"/>
    </row>
    <row r="132" spans="1:93" x14ac:dyDescent="0.2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197">
        <v>246.40327964150558</v>
      </c>
      <c r="CJ132" s="21"/>
      <c r="CK132" s="21"/>
      <c r="CL132" s="21"/>
      <c r="CM132" s="21"/>
      <c r="CN132" s="21"/>
      <c r="CO132" s="21"/>
    </row>
    <row r="133" spans="1:93" x14ac:dyDescent="0.2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197">
        <v>191.97078798576339</v>
      </c>
      <c r="CJ133" s="21"/>
      <c r="CK133" s="21"/>
      <c r="CL133" s="21"/>
      <c r="CM133" s="21"/>
      <c r="CN133" s="21"/>
      <c r="CO133" s="21"/>
    </row>
    <row r="134" spans="1:93" x14ac:dyDescent="0.2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197">
        <v>212.15297509429482</v>
      </c>
      <c r="CJ134" s="21"/>
      <c r="CK134" s="21"/>
      <c r="CL134" s="21"/>
      <c r="CM134" s="21"/>
      <c r="CN134" s="21"/>
      <c r="CO134" s="21"/>
    </row>
    <row r="135" spans="1:93" x14ac:dyDescent="0.2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197">
        <v>191.84579556732993</v>
      </c>
      <c r="CJ135" s="21"/>
      <c r="CK135" s="21"/>
      <c r="CL135" s="21"/>
      <c r="CM135" s="21"/>
      <c r="CN135" s="21"/>
      <c r="CO135" s="21"/>
    </row>
    <row r="136" spans="1:93" x14ac:dyDescent="0.2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197">
        <v>233.72429234128069</v>
      </c>
      <c r="CJ136" s="21"/>
      <c r="CK136" s="21"/>
      <c r="CL136" s="21"/>
      <c r="CM136" s="21"/>
      <c r="CN136" s="21"/>
      <c r="CO136" s="21"/>
    </row>
    <row r="137" spans="1:93" x14ac:dyDescent="0.2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197">
        <v>216.95034571986281</v>
      </c>
      <c r="CJ137" s="21"/>
      <c r="CK137" s="21"/>
      <c r="CL137" s="21"/>
      <c r="CM137" s="21"/>
      <c r="CN137" s="21"/>
      <c r="CO137" s="21"/>
    </row>
    <row r="138" spans="1:93" x14ac:dyDescent="0.2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197">
        <v>235.64552785718237</v>
      </c>
      <c r="CJ138" s="21"/>
      <c r="CK138" s="21"/>
      <c r="CL138" s="21"/>
      <c r="CM138" s="21"/>
      <c r="CN138" s="21"/>
      <c r="CO138" s="21"/>
    </row>
    <row r="139" spans="1:93" x14ac:dyDescent="0.2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197">
        <v>184.40569546633014</v>
      </c>
      <c r="CJ139" s="21"/>
      <c r="CK139" s="21"/>
      <c r="CL139" s="21"/>
      <c r="CM139" s="21"/>
      <c r="CN139" s="21"/>
      <c r="CO139" s="21"/>
    </row>
    <row r="140" spans="1:93" x14ac:dyDescent="0.2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197">
        <v>274.91690156805601</v>
      </c>
      <c r="CJ140" s="21"/>
      <c r="CK140" s="21"/>
      <c r="CL140" s="21"/>
      <c r="CM140" s="21"/>
      <c r="CN140" s="21"/>
      <c r="CO140" s="21"/>
    </row>
    <row r="141" spans="1:93" x14ac:dyDescent="0.2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197">
        <v>214.69887965749899</v>
      </c>
      <c r="CJ141" s="21"/>
      <c r="CK141" s="21"/>
      <c r="CL141" s="21"/>
      <c r="CM141" s="21"/>
      <c r="CN141" s="21"/>
      <c r="CO141" s="21"/>
    </row>
    <row r="142" spans="1:93" x14ac:dyDescent="0.2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197">
        <v>170.05314286420938</v>
      </c>
      <c r="CJ142" s="21"/>
      <c r="CK142" s="21"/>
      <c r="CL142" s="21"/>
      <c r="CM142" s="21"/>
      <c r="CN142" s="21"/>
      <c r="CO142" s="21"/>
    </row>
    <row r="143" spans="1:93" x14ac:dyDescent="0.2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197">
        <v>231.14564167549906</v>
      </c>
      <c r="CJ143" s="21"/>
      <c r="CK143" s="21"/>
      <c r="CL143" s="21"/>
      <c r="CM143" s="21"/>
      <c r="CN143" s="21"/>
      <c r="CO143" s="21"/>
    </row>
    <row r="144" spans="1:93" x14ac:dyDescent="0.2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197">
        <v>186.07232990342706</v>
      </c>
      <c r="CJ144" s="21"/>
      <c r="CK144" s="21"/>
      <c r="CL144" s="21"/>
      <c r="CM144" s="21"/>
      <c r="CN144" s="21"/>
      <c r="CO144" s="21"/>
    </row>
    <row r="145" spans="1:93" x14ac:dyDescent="0.2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197">
        <v>194.05093484569991</v>
      </c>
      <c r="CJ145" s="21"/>
      <c r="CK145" s="21"/>
      <c r="CL145" s="21"/>
      <c r="CM145" s="21"/>
      <c r="CN145" s="21"/>
      <c r="CO145" s="21"/>
    </row>
    <row r="146" spans="1:93" x14ac:dyDescent="0.2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197">
        <v>210.28122593967583</v>
      </c>
      <c r="CJ146" s="21"/>
      <c r="CK146" s="21"/>
      <c r="CL146" s="21"/>
      <c r="CM146" s="21"/>
      <c r="CN146" s="21"/>
      <c r="CO146" s="21"/>
    </row>
    <row r="147" spans="1:93" x14ac:dyDescent="0.2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197">
        <v>224.82728994194048</v>
      </c>
      <c r="CJ147" s="21"/>
      <c r="CK147" s="21"/>
      <c r="CL147" s="21"/>
      <c r="CM147" s="21"/>
      <c r="CN147" s="21"/>
      <c r="CO147" s="21"/>
    </row>
    <row r="148" spans="1:93" x14ac:dyDescent="0.2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197">
        <v>208.1112964603947</v>
      </c>
      <c r="CJ148" s="21"/>
      <c r="CK148" s="21"/>
      <c r="CL148" s="21"/>
      <c r="CM148" s="21"/>
      <c r="CN148" s="21"/>
      <c r="CO148" s="21"/>
    </row>
    <row r="149" spans="1:93" x14ac:dyDescent="0.2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197">
        <v>201.58778298663984</v>
      </c>
      <c r="CJ149" s="21"/>
      <c r="CK149" s="21"/>
      <c r="CL149" s="21"/>
      <c r="CM149" s="21"/>
      <c r="CN149" s="21"/>
      <c r="CO149" s="21"/>
    </row>
    <row r="150" spans="1:93" x14ac:dyDescent="0.2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197">
        <v>190.08185895704818</v>
      </c>
      <c r="CJ150" s="21"/>
      <c r="CK150" s="21"/>
      <c r="CL150" s="21"/>
      <c r="CM150" s="21"/>
      <c r="CN150" s="21"/>
      <c r="CO150" s="21"/>
    </row>
    <row r="151" spans="1:93" x14ac:dyDescent="0.2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197">
        <v>203.9389157869083</v>
      </c>
      <c r="CJ151" s="21"/>
      <c r="CK151" s="21"/>
      <c r="CL151" s="21"/>
      <c r="CM151" s="21"/>
      <c r="CN151" s="21"/>
      <c r="CO151" s="21"/>
    </row>
    <row r="152" spans="1:93" x14ac:dyDescent="0.2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197">
        <v>213.21746618574352</v>
      </c>
      <c r="CJ152" s="21"/>
      <c r="CK152" s="21"/>
      <c r="CL152" s="21"/>
      <c r="CM152" s="21"/>
      <c r="CN152" s="21"/>
      <c r="CO152" s="21"/>
    </row>
    <row r="153" spans="1:93" x14ac:dyDescent="0.2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197">
        <v>272.62087567972145</v>
      </c>
      <c r="CJ153" s="21"/>
      <c r="CK153" s="21"/>
      <c r="CL153" s="21"/>
      <c r="CM153" s="21"/>
      <c r="CN153" s="21"/>
      <c r="CO153" s="21"/>
    </row>
    <row r="154" spans="1:93" x14ac:dyDescent="0.2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197">
        <v>206.58663839836291</v>
      </c>
      <c r="CJ154" s="21"/>
      <c r="CK154" s="21"/>
      <c r="CL154" s="21"/>
      <c r="CM154" s="21"/>
      <c r="CN154" s="21"/>
      <c r="CO154" s="21"/>
    </row>
    <row r="155" spans="1:93" x14ac:dyDescent="0.2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197">
        <v>233.49492902796771</v>
      </c>
      <c r="CJ155" s="21"/>
      <c r="CK155" s="21"/>
      <c r="CL155" s="21"/>
      <c r="CM155" s="21"/>
      <c r="CN155" s="21"/>
      <c r="CO155" s="21"/>
    </row>
    <row r="156" spans="1:93" x14ac:dyDescent="0.2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197">
        <v>309.09464578450104</v>
      </c>
      <c r="CJ156" s="21"/>
      <c r="CK156" s="21"/>
      <c r="CL156" s="21"/>
      <c r="CM156" s="21"/>
      <c r="CN156" s="21"/>
      <c r="CO156" s="21"/>
    </row>
    <row r="157" spans="1:93" x14ac:dyDescent="0.2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197">
        <v>173.67649520527894</v>
      </c>
      <c r="CJ157" s="21"/>
      <c r="CK157" s="21"/>
      <c r="CL157" s="21"/>
      <c r="CM157" s="21"/>
      <c r="CN157" s="21"/>
      <c r="CO157" s="21"/>
    </row>
    <row r="158" spans="1:93" x14ac:dyDescent="0.2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197">
        <v>249.68155440440887</v>
      </c>
      <c r="CJ158" s="21"/>
      <c r="CK158" s="21"/>
      <c r="CL158" s="21"/>
      <c r="CM158" s="21"/>
      <c r="CN158" s="21"/>
      <c r="CO158" s="21"/>
    </row>
    <row r="159" spans="1:93" x14ac:dyDescent="0.2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197">
        <v>196.28664377300078</v>
      </c>
      <c r="CJ159" s="21"/>
      <c r="CK159" s="21"/>
      <c r="CL159" s="21"/>
      <c r="CM159" s="21"/>
      <c r="CN159" s="21"/>
      <c r="CO159" s="21"/>
    </row>
    <row r="160" spans="1:93" x14ac:dyDescent="0.2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197">
        <v>216.75847775426385</v>
      </c>
      <c r="CJ160" s="21"/>
      <c r="CK160" s="21"/>
      <c r="CL160" s="21"/>
      <c r="CM160" s="21"/>
      <c r="CN160" s="21"/>
      <c r="CO160" s="21"/>
    </row>
    <row r="161" spans="1:93" x14ac:dyDescent="0.2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197">
        <v>203.00827984656286</v>
      </c>
      <c r="CJ161" s="21"/>
      <c r="CK161" s="21"/>
      <c r="CL161" s="21"/>
      <c r="CM161" s="21"/>
      <c r="CN161" s="21"/>
      <c r="CO161" s="21"/>
    </row>
    <row r="162" spans="1:93" x14ac:dyDescent="0.2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197">
        <v>234.26025194327514</v>
      </c>
      <c r="CJ162" s="21"/>
      <c r="CK162" s="21"/>
      <c r="CL162" s="21"/>
      <c r="CM162" s="21"/>
      <c r="CN162" s="21"/>
      <c r="CO162" s="21"/>
    </row>
    <row r="163" spans="1:93" x14ac:dyDescent="0.2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197">
        <v>226.27999370267688</v>
      </c>
      <c r="CJ163" s="21"/>
      <c r="CK163" s="21"/>
      <c r="CL163" s="21"/>
      <c r="CM163" s="21"/>
      <c r="CN163" s="21"/>
      <c r="CO163" s="21"/>
    </row>
    <row r="164" spans="1:93" x14ac:dyDescent="0.2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197">
        <v>237.72974072059529</v>
      </c>
      <c r="CJ164" s="21"/>
      <c r="CK164" s="21"/>
      <c r="CL164" s="21"/>
      <c r="CM164" s="21"/>
      <c r="CN164" s="21"/>
      <c r="CO164" s="21"/>
    </row>
    <row r="165" spans="1:93" x14ac:dyDescent="0.2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197">
        <v>191.6044866325233</v>
      </c>
      <c r="CJ165" s="21"/>
      <c r="CK165" s="21"/>
      <c r="CL165" s="21"/>
      <c r="CM165" s="21"/>
      <c r="CN165" s="21"/>
      <c r="CO165" s="21"/>
    </row>
    <row r="166" spans="1:93" x14ac:dyDescent="0.2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197">
        <v>287.41426949714304</v>
      </c>
      <c r="CJ166" s="21"/>
      <c r="CK166" s="21"/>
      <c r="CL166" s="21"/>
      <c r="CM166" s="21"/>
      <c r="CN166" s="21"/>
      <c r="CO166" s="21"/>
    </row>
    <row r="167" spans="1:93" x14ac:dyDescent="0.2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197">
        <v>221.24901355146758</v>
      </c>
      <c r="CJ167" s="21"/>
      <c r="CK167" s="21"/>
      <c r="CL167" s="21"/>
      <c r="CM167" s="21"/>
      <c r="CN167" s="21"/>
      <c r="CO167" s="21"/>
    </row>
    <row r="168" spans="1:93" x14ac:dyDescent="0.2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197">
        <v>174.5917929198589</v>
      </c>
      <c r="CJ168" s="21"/>
      <c r="CK168" s="21"/>
      <c r="CL168" s="21"/>
      <c r="CM168" s="21"/>
      <c r="CN168" s="21"/>
      <c r="CO168" s="21"/>
    </row>
    <row r="169" spans="1:93" x14ac:dyDescent="0.2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197">
        <v>236.99450208775846</v>
      </c>
      <c r="CJ169" s="21"/>
      <c r="CK169" s="21"/>
      <c r="CL169" s="21"/>
      <c r="CM169" s="21"/>
      <c r="CN169" s="21"/>
      <c r="CO169" s="21"/>
    </row>
    <row r="170" spans="1:93" x14ac:dyDescent="0.2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197">
        <v>193.42395617142324</v>
      </c>
      <c r="CJ170" s="21"/>
      <c r="CK170" s="21"/>
      <c r="CL170" s="21"/>
      <c r="CM170" s="21"/>
      <c r="CN170" s="21"/>
      <c r="CO170" s="21"/>
    </row>
    <row r="171" spans="1:93" x14ac:dyDescent="0.2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197">
        <v>198.39388109530981</v>
      </c>
      <c r="CJ171" s="21"/>
      <c r="CK171" s="21"/>
      <c r="CL171" s="21"/>
      <c r="CM171" s="21"/>
      <c r="CN171" s="21"/>
      <c r="CO171" s="21"/>
    </row>
    <row r="172" spans="1:93" x14ac:dyDescent="0.2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197">
        <v>216.48593229915343</v>
      </c>
      <c r="CJ172" s="21"/>
      <c r="CK172" s="21"/>
      <c r="CL172" s="21"/>
      <c r="CM172" s="21"/>
      <c r="CN172" s="21"/>
      <c r="CO172" s="21"/>
    </row>
    <row r="173" spans="1:93" x14ac:dyDescent="0.2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197">
        <v>231.73716747998299</v>
      </c>
      <c r="CJ173" s="21"/>
      <c r="CK173" s="21"/>
      <c r="CL173" s="21"/>
      <c r="CM173" s="21"/>
      <c r="CN173" s="21"/>
      <c r="CO173" s="21"/>
    </row>
    <row r="174" spans="1:93" x14ac:dyDescent="0.2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197">
        <v>212.04284699987576</v>
      </c>
      <c r="CJ174" s="21"/>
      <c r="CK174" s="21"/>
      <c r="CL174" s="21"/>
      <c r="CM174" s="21"/>
      <c r="CN174" s="21"/>
      <c r="CO174" s="21"/>
    </row>
    <row r="175" spans="1:93" x14ac:dyDescent="0.2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197">
        <v>207.73287177504193</v>
      </c>
      <c r="CJ175" s="21"/>
      <c r="CK175" s="21"/>
      <c r="CL175" s="21"/>
      <c r="CM175" s="21"/>
      <c r="CN175" s="21"/>
      <c r="CO175" s="21"/>
    </row>
    <row r="176" spans="1:93" x14ac:dyDescent="0.2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197">
        <v>194.99722471990881</v>
      </c>
      <c r="CJ176" s="21"/>
      <c r="CK176" s="21"/>
      <c r="CL176" s="21"/>
      <c r="CM176" s="21"/>
      <c r="CN176" s="21"/>
      <c r="CO176" s="21"/>
    </row>
    <row r="177" spans="1:93" x14ac:dyDescent="0.2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197">
        <v>209.82907106365934</v>
      </c>
      <c r="CJ177" s="21"/>
      <c r="CK177" s="21"/>
      <c r="CL177" s="21"/>
      <c r="CM177" s="21"/>
      <c r="CN177" s="21"/>
      <c r="CO177" s="21"/>
    </row>
    <row r="178" spans="1:93" x14ac:dyDescent="0.2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197">
        <v>218.81444062220416</v>
      </c>
      <c r="CJ178" s="21"/>
      <c r="CK178" s="21"/>
      <c r="CL178" s="21"/>
      <c r="CM178" s="21"/>
      <c r="CN178" s="21"/>
      <c r="CO178" s="21"/>
    </row>
    <row r="179" spans="1:93" x14ac:dyDescent="0.2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197">
        <v>280.19662730567262</v>
      </c>
      <c r="CJ179" s="21"/>
      <c r="CK179" s="21"/>
      <c r="CL179" s="21"/>
      <c r="CM179" s="21"/>
      <c r="CN179" s="21"/>
      <c r="CO179" s="21"/>
    </row>
    <row r="180" spans="1:93" x14ac:dyDescent="0.2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197">
        <v>217.41243515347097</v>
      </c>
      <c r="CJ180" s="21"/>
      <c r="CK180" s="21"/>
      <c r="CL180" s="21"/>
      <c r="CM180" s="21"/>
      <c r="CN180" s="21"/>
      <c r="CO180" s="21"/>
    </row>
    <row r="181" spans="1:93" x14ac:dyDescent="0.2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197">
        <v>237.57755941624993</v>
      </c>
      <c r="CJ181" s="21"/>
      <c r="CK181" s="21"/>
      <c r="CL181" s="21"/>
      <c r="CM181" s="21"/>
      <c r="CN181" s="21"/>
      <c r="CO181" s="21"/>
    </row>
    <row r="182" spans="1:93" x14ac:dyDescent="0.2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197">
        <v>318.75471954473551</v>
      </c>
      <c r="CJ182" s="21"/>
      <c r="CK182" s="21"/>
      <c r="CL182" s="21"/>
      <c r="CM182" s="21"/>
      <c r="CN182" s="21"/>
      <c r="CO182" s="21"/>
    </row>
    <row r="183" spans="1:93" x14ac:dyDescent="0.2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197">
        <v>177.44839280606308</v>
      </c>
      <c r="CJ183" s="21"/>
      <c r="CK183" s="21"/>
      <c r="CL183" s="21"/>
      <c r="CM183" s="21"/>
      <c r="CN183" s="21"/>
      <c r="CO183" s="21"/>
    </row>
    <row r="184" spans="1:93" x14ac:dyDescent="0.2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197">
        <v>245.87907678747465</v>
      </c>
      <c r="CJ184" s="21"/>
      <c r="CK184" s="21"/>
      <c r="CL184" s="21"/>
      <c r="CM184" s="21"/>
      <c r="CN184" s="21"/>
      <c r="CO184" s="21"/>
    </row>
    <row r="185" spans="1:93" x14ac:dyDescent="0.2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197">
        <v>194.69639609714446</v>
      </c>
      <c r="CJ185" s="21"/>
      <c r="CK185" s="21"/>
      <c r="CL185" s="21"/>
      <c r="CM185" s="21"/>
      <c r="CN185" s="21"/>
      <c r="CO185" s="21"/>
    </row>
    <row r="186" spans="1:93" x14ac:dyDescent="0.2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197">
        <v>211.08825217016971</v>
      </c>
      <c r="CJ186" s="21"/>
      <c r="CK186" s="21"/>
      <c r="CL186" s="21"/>
      <c r="CM186" s="21"/>
      <c r="CN186" s="21"/>
      <c r="CO186" s="21"/>
    </row>
    <row r="187" spans="1:93" x14ac:dyDescent="0.2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197">
        <v>199.8296307350987</v>
      </c>
      <c r="CJ187" s="21"/>
      <c r="CK187" s="21"/>
      <c r="CL187" s="21"/>
      <c r="CM187" s="21"/>
      <c r="CN187" s="21"/>
      <c r="CO187" s="21"/>
    </row>
    <row r="188" spans="1:93" x14ac:dyDescent="0.2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197">
        <v>228.48056204118672</v>
      </c>
      <c r="CJ188" s="21"/>
      <c r="CK188" s="21"/>
      <c r="CL188" s="21"/>
      <c r="CM188" s="21"/>
      <c r="CN188" s="21"/>
      <c r="CO188" s="21"/>
    </row>
    <row r="189" spans="1:93" x14ac:dyDescent="0.2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197">
        <v>221.12903436421726</v>
      </c>
      <c r="CJ189" s="21"/>
      <c r="CK189" s="21"/>
      <c r="CL189" s="21"/>
      <c r="CM189" s="21"/>
      <c r="CN189" s="21"/>
      <c r="CO189" s="21"/>
    </row>
    <row r="190" spans="1:93" x14ac:dyDescent="0.2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197">
        <v>236.58732777459605</v>
      </c>
      <c r="CJ190" s="21"/>
      <c r="CK190" s="21"/>
      <c r="CL190" s="21"/>
      <c r="CM190" s="21"/>
      <c r="CN190" s="21"/>
      <c r="CO190" s="21"/>
    </row>
    <row r="191" spans="1:93" x14ac:dyDescent="0.2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197">
        <v>189.82830937034606</v>
      </c>
      <c r="CJ191" s="21"/>
      <c r="CK191" s="21"/>
      <c r="CL191" s="21"/>
      <c r="CM191" s="21"/>
      <c r="CN191" s="21"/>
      <c r="CO191" s="21"/>
    </row>
    <row r="192" spans="1:93" x14ac:dyDescent="0.2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197">
        <v>271.44296727654068</v>
      </c>
      <c r="CJ192" s="21"/>
      <c r="CK192" s="21"/>
      <c r="CL192" s="21"/>
      <c r="CM192" s="21"/>
      <c r="CN192" s="21"/>
      <c r="CO192" s="21"/>
    </row>
    <row r="193" spans="1:93" x14ac:dyDescent="0.2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197">
        <v>222.24970337024806</v>
      </c>
      <c r="CJ193" s="21"/>
      <c r="CK193" s="21"/>
      <c r="CL193" s="21"/>
      <c r="CM193" s="21"/>
      <c r="CN193" s="21"/>
      <c r="CO193" s="21"/>
    </row>
    <row r="194" spans="1:93" x14ac:dyDescent="0.2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197">
        <v>175.6980862343504</v>
      </c>
      <c r="CJ194" s="21"/>
      <c r="CK194" s="21"/>
      <c r="CL194" s="21"/>
      <c r="CM194" s="21"/>
      <c r="CN194" s="21"/>
      <c r="CO194" s="21"/>
    </row>
    <row r="195" spans="1:93" x14ac:dyDescent="0.2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197">
        <v>238.87253914134266</v>
      </c>
      <c r="CJ195" s="21"/>
      <c r="CK195" s="21"/>
      <c r="CL195" s="21"/>
      <c r="CM195" s="21"/>
      <c r="CN195" s="21"/>
      <c r="CO195" s="21"/>
    </row>
    <row r="196" spans="1:93" x14ac:dyDescent="0.2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197">
        <v>186.39819304614781</v>
      </c>
      <c r="CJ196" s="21"/>
      <c r="CK196" s="21"/>
      <c r="CL196" s="21"/>
      <c r="CM196" s="21"/>
      <c r="CN196" s="21"/>
      <c r="CO196" s="21"/>
    </row>
    <row r="197" spans="1:93" x14ac:dyDescent="0.2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197">
        <v>202.12321931542778</v>
      </c>
      <c r="CJ197" s="21"/>
      <c r="CK197" s="21"/>
      <c r="CL197" s="21"/>
      <c r="CM197" s="21"/>
      <c r="CN197" s="21"/>
      <c r="CO197" s="21"/>
    </row>
    <row r="198" spans="1:93" x14ac:dyDescent="0.2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197">
        <v>208.82899119396555</v>
      </c>
      <c r="CJ198" s="21"/>
      <c r="CK198" s="21"/>
      <c r="CL198" s="21"/>
      <c r="CM198" s="21"/>
      <c r="CN198" s="21"/>
      <c r="CO198" s="21"/>
    </row>
    <row r="199" spans="1:93" x14ac:dyDescent="0.2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197">
        <v>230.54985150842336</v>
      </c>
      <c r="CJ199" s="21"/>
      <c r="CK199" s="21"/>
      <c r="CL199" s="21"/>
      <c r="CM199" s="21"/>
      <c r="CN199" s="21"/>
      <c r="CO199" s="21"/>
    </row>
    <row r="200" spans="1:93" x14ac:dyDescent="0.2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197">
        <v>211.77730525468229</v>
      </c>
      <c r="CJ200" s="21"/>
      <c r="CK200" s="21"/>
      <c r="CL200" s="21"/>
      <c r="CM200" s="21"/>
      <c r="CN200" s="21"/>
      <c r="CO200" s="21"/>
    </row>
    <row r="201" spans="1:93" x14ac:dyDescent="0.2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197">
        <v>205.96865783409339</v>
      </c>
      <c r="CJ201" s="21"/>
      <c r="CK201" s="21"/>
      <c r="CL201" s="21"/>
      <c r="CM201" s="21"/>
      <c r="CN201" s="21"/>
      <c r="CO201" s="21"/>
    </row>
    <row r="202" spans="1:93" x14ac:dyDescent="0.2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197">
        <v>193.186999088411</v>
      </c>
      <c r="CJ202" s="21"/>
      <c r="CK202" s="21"/>
      <c r="CL202" s="21"/>
      <c r="CM202" s="21"/>
      <c r="CN202" s="21"/>
      <c r="CO202" s="21"/>
    </row>
    <row r="203" spans="1:93" x14ac:dyDescent="0.2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197">
        <v>207.51227964866737</v>
      </c>
      <c r="CJ203" s="21"/>
      <c r="CK203" s="21"/>
      <c r="CL203" s="21"/>
      <c r="CM203" s="21"/>
      <c r="CN203" s="21"/>
      <c r="CO203" s="21"/>
    </row>
    <row r="204" spans="1:93" x14ac:dyDescent="0.2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197">
        <v>218.47811687936328</v>
      </c>
      <c r="CJ204" s="21"/>
      <c r="CK204" s="21"/>
      <c r="CL204" s="21"/>
      <c r="CM204" s="21"/>
      <c r="CN204" s="21"/>
      <c r="CO204" s="21"/>
    </row>
    <row r="205" spans="1:93" x14ac:dyDescent="0.2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197">
        <v>275.76564435036431</v>
      </c>
      <c r="CJ205" s="21"/>
      <c r="CK205" s="21"/>
      <c r="CL205" s="21"/>
      <c r="CM205" s="21"/>
      <c r="CN205" s="21"/>
      <c r="CO205" s="21"/>
    </row>
    <row r="206" spans="1:93" x14ac:dyDescent="0.2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197">
        <v>207.01434681268358</v>
      </c>
      <c r="CJ206" s="21"/>
      <c r="CK206" s="21"/>
      <c r="CL206" s="21"/>
      <c r="CM206" s="21"/>
      <c r="CN206" s="21"/>
      <c r="CO206" s="21"/>
    </row>
    <row r="207" spans="1:93" x14ac:dyDescent="0.2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197">
        <v>238.81112731032488</v>
      </c>
      <c r="CJ207" s="21"/>
      <c r="CK207" s="21"/>
      <c r="CL207" s="21"/>
      <c r="CM207" s="21"/>
      <c r="CN207" s="21"/>
      <c r="CO207" s="21"/>
    </row>
    <row r="208" spans="1:93" x14ac:dyDescent="0.2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197">
        <v>315.69421099878787</v>
      </c>
      <c r="CJ208" s="21"/>
      <c r="CK208" s="21"/>
      <c r="CL208" s="21"/>
      <c r="CM208" s="21"/>
      <c r="CN208" s="21"/>
      <c r="CO208" s="21"/>
    </row>
    <row r="209" spans="1:93" x14ac:dyDescent="0.2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197">
        <v>181.02155952932208</v>
      </c>
      <c r="CJ209" s="21"/>
      <c r="CK209" s="21"/>
      <c r="CL209" s="21"/>
      <c r="CM209" s="21"/>
      <c r="CN209" s="21"/>
      <c r="CO209" s="21"/>
    </row>
    <row r="210" spans="1:93" x14ac:dyDescent="0.2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197">
        <v>230.01240570618532</v>
      </c>
      <c r="CJ210" s="21"/>
      <c r="CK210" s="21"/>
      <c r="CL210" s="21"/>
      <c r="CM210" s="21"/>
      <c r="CN210" s="21"/>
      <c r="CO210" s="21"/>
    </row>
    <row r="211" spans="1:93" x14ac:dyDescent="0.2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197">
        <v>183.2038563171223</v>
      </c>
      <c r="CJ211" s="21"/>
      <c r="CK211" s="21"/>
      <c r="CL211" s="21"/>
      <c r="CM211" s="21"/>
      <c r="CN211" s="21"/>
      <c r="CO211" s="21"/>
    </row>
    <row r="212" spans="1:93" x14ac:dyDescent="0.2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197">
        <v>201.46243516629613</v>
      </c>
      <c r="CJ212" s="21"/>
      <c r="CK212" s="21"/>
      <c r="CL212" s="21"/>
      <c r="CM212" s="21"/>
      <c r="CN212" s="21"/>
      <c r="CO212" s="21"/>
    </row>
    <row r="213" spans="1:93" x14ac:dyDescent="0.2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197">
        <v>177.89724365011764</v>
      </c>
      <c r="CJ213" s="21"/>
      <c r="CK213" s="21"/>
      <c r="CL213" s="21"/>
      <c r="CM213" s="21"/>
      <c r="CN213" s="21"/>
      <c r="CO213" s="21"/>
    </row>
    <row r="214" spans="1:93" x14ac:dyDescent="0.2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197">
        <v>223.48299245021238</v>
      </c>
      <c r="CJ214" s="21"/>
      <c r="CK214" s="21"/>
      <c r="CL214" s="21"/>
      <c r="CM214" s="21"/>
      <c r="CN214" s="21"/>
      <c r="CO214" s="21"/>
    </row>
    <row r="215" spans="1:93" x14ac:dyDescent="0.2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197">
        <v>207.05771319651319</v>
      </c>
      <c r="CJ215" s="21"/>
      <c r="CK215" s="21"/>
      <c r="CL215" s="21"/>
      <c r="CM215" s="21"/>
      <c r="CN215" s="21"/>
      <c r="CO215" s="21"/>
    </row>
    <row r="216" spans="1:93" x14ac:dyDescent="0.2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197">
        <v>222.67285249072799</v>
      </c>
      <c r="CJ216" s="21"/>
      <c r="CK216" s="21"/>
      <c r="CL216" s="21"/>
      <c r="CM216" s="21"/>
      <c r="CN216" s="21"/>
      <c r="CO216" s="21"/>
    </row>
    <row r="217" spans="1:93" x14ac:dyDescent="0.2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197">
        <v>156.01666128144421</v>
      </c>
      <c r="CJ217" s="21"/>
      <c r="CK217" s="21"/>
      <c r="CL217" s="21"/>
      <c r="CM217" s="21"/>
      <c r="CN217" s="21"/>
      <c r="CO217" s="21"/>
    </row>
    <row r="218" spans="1:93" x14ac:dyDescent="0.2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197">
        <v>270.34968503093808</v>
      </c>
      <c r="CJ218" s="21"/>
      <c r="CK218" s="21"/>
      <c r="CL218" s="21"/>
      <c r="CM218" s="21"/>
      <c r="CN218" s="21"/>
      <c r="CO218" s="21"/>
    </row>
    <row r="219" spans="1:93" x14ac:dyDescent="0.2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197">
        <v>198.41532623023278</v>
      </c>
      <c r="CJ219" s="21"/>
      <c r="CK219" s="21"/>
      <c r="CL219" s="21"/>
      <c r="CM219" s="21"/>
      <c r="CN219" s="21"/>
      <c r="CO219" s="21"/>
    </row>
    <row r="220" spans="1:93" x14ac:dyDescent="0.2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197">
        <v>159.14610232466802</v>
      </c>
      <c r="CJ220" s="21"/>
      <c r="CK220" s="21"/>
      <c r="CL220" s="21"/>
      <c r="CM220" s="21"/>
      <c r="CN220" s="21"/>
      <c r="CO220" s="21"/>
    </row>
    <row r="221" spans="1:93" x14ac:dyDescent="0.2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197">
        <v>226.83013441613164</v>
      </c>
      <c r="CJ221" s="21"/>
      <c r="CK221" s="21"/>
      <c r="CL221" s="21"/>
      <c r="CM221" s="21"/>
      <c r="CN221" s="21"/>
      <c r="CO221" s="21"/>
    </row>
    <row r="222" spans="1:93" x14ac:dyDescent="0.2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197">
        <v>175.63915884349498</v>
      </c>
      <c r="CJ222" s="21"/>
      <c r="CK222" s="21"/>
      <c r="CL222" s="21"/>
      <c r="CM222" s="21"/>
      <c r="CN222" s="21"/>
      <c r="CO222" s="21"/>
    </row>
    <row r="223" spans="1:93" x14ac:dyDescent="0.2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197">
        <v>180.10430747592471</v>
      </c>
      <c r="CJ223" s="21"/>
      <c r="CK223" s="21"/>
      <c r="CL223" s="21"/>
      <c r="CM223" s="21"/>
      <c r="CN223" s="21"/>
      <c r="CO223" s="21"/>
    </row>
    <row r="224" spans="1:93" x14ac:dyDescent="0.2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197">
        <v>181.87589476890565</v>
      </c>
      <c r="CJ224" s="21"/>
      <c r="CK224" s="21"/>
      <c r="CL224" s="21"/>
      <c r="CM224" s="21"/>
      <c r="CN224" s="21"/>
      <c r="CO224" s="21"/>
    </row>
    <row r="225" spans="1:93" x14ac:dyDescent="0.2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197">
        <v>193.90581251560488</v>
      </c>
      <c r="CJ225" s="21"/>
      <c r="CK225" s="21"/>
      <c r="CL225" s="21"/>
      <c r="CM225" s="21"/>
      <c r="CN225" s="21"/>
      <c r="CO225" s="21"/>
    </row>
    <row r="226" spans="1:93" x14ac:dyDescent="0.2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197">
        <v>191.64337649392073</v>
      </c>
      <c r="CJ226" s="21"/>
      <c r="CK226" s="21"/>
      <c r="CL226" s="21"/>
      <c r="CM226" s="21"/>
      <c r="CN226" s="21"/>
      <c r="CO226" s="21"/>
    </row>
    <row r="227" spans="1:93" x14ac:dyDescent="0.2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197">
        <v>178.55620157807238</v>
      </c>
      <c r="CJ227" s="21"/>
      <c r="CK227" s="21"/>
      <c r="CL227" s="21"/>
      <c r="CM227" s="21"/>
      <c r="CN227" s="21"/>
      <c r="CO227" s="21"/>
    </row>
    <row r="228" spans="1:93" x14ac:dyDescent="0.2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197">
        <v>175.3588264915993</v>
      </c>
      <c r="CJ228" s="21"/>
      <c r="CK228" s="21"/>
      <c r="CL228" s="21"/>
      <c r="CM228" s="21"/>
      <c r="CN228" s="21"/>
      <c r="CO228" s="21"/>
    </row>
    <row r="229" spans="1:93" x14ac:dyDescent="0.2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197">
        <v>184.10322135021858</v>
      </c>
      <c r="CJ229" s="21"/>
      <c r="CK229" s="21"/>
      <c r="CL229" s="21"/>
      <c r="CM229" s="21"/>
      <c r="CN229" s="21"/>
      <c r="CO229" s="21"/>
    </row>
    <row r="230" spans="1:93" x14ac:dyDescent="0.2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197">
        <v>174.19548085161043</v>
      </c>
      <c r="CJ230" s="21"/>
      <c r="CK230" s="21"/>
      <c r="CL230" s="21"/>
      <c r="CM230" s="21"/>
      <c r="CN230" s="21"/>
      <c r="CO230" s="21"/>
    </row>
    <row r="231" spans="1:93" x14ac:dyDescent="0.2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197">
        <v>247.55273776544203</v>
      </c>
      <c r="CJ231" s="21"/>
      <c r="CK231" s="21"/>
      <c r="CL231" s="21"/>
      <c r="CM231" s="21"/>
      <c r="CN231" s="21"/>
      <c r="CO231" s="21"/>
    </row>
    <row r="232" spans="1:93" x14ac:dyDescent="0.2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197">
        <v>202.41128071050159</v>
      </c>
      <c r="CJ232" s="21"/>
      <c r="CK232" s="21"/>
      <c r="CL232" s="21"/>
      <c r="CM232" s="21"/>
      <c r="CN232" s="21"/>
      <c r="CO232" s="21"/>
    </row>
    <row r="233" spans="1:93" x14ac:dyDescent="0.2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197">
        <v>207.15718599382976</v>
      </c>
      <c r="CJ233" s="21"/>
      <c r="CK233" s="21"/>
      <c r="CL233" s="21"/>
      <c r="CM233" s="21"/>
      <c r="CN233" s="21"/>
      <c r="CO233" s="21"/>
    </row>
    <row r="234" spans="1:93" x14ac:dyDescent="0.2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197">
        <v>289.20893559574023</v>
      </c>
      <c r="CJ234" s="21"/>
      <c r="CK234" s="21"/>
      <c r="CL234" s="21"/>
      <c r="CM234" s="21"/>
      <c r="CN234" s="21"/>
      <c r="CO234" s="21"/>
    </row>
    <row r="235" spans="1:93" x14ac:dyDescent="0.2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197">
        <v>148.96172682778749</v>
      </c>
      <c r="CJ235" s="21"/>
      <c r="CK235" s="21"/>
      <c r="CL235" s="21"/>
      <c r="CM235" s="21"/>
      <c r="CN235" s="21"/>
      <c r="CO235" s="21"/>
    </row>
    <row r="236" spans="1:93" s="5" customFormat="1" x14ac:dyDescent="0.2">
      <c r="BG236" s="9"/>
      <c r="BH236" s="9"/>
    </row>
    <row r="237" spans="1:93" s="5" customFormat="1" x14ac:dyDescent="0.2"/>
    <row r="238" spans="1:93" s="5" customFormat="1" ht="15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</row>
    <row r="239" spans="1:93" x14ac:dyDescent="0.2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21"/>
      <c r="AO239" s="5"/>
      <c r="AP239" s="5"/>
      <c r="AQ239" s="21"/>
    </row>
    <row r="240" spans="1:93" x14ac:dyDescent="0.2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21"/>
      <c r="AO240" s="5"/>
      <c r="AP240" s="5"/>
      <c r="AQ240" s="21"/>
      <c r="BC240" s="21"/>
    </row>
    <row r="241" spans="1:43" x14ac:dyDescent="0.2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21"/>
      <c r="AO241" s="5"/>
      <c r="AP241" s="5"/>
      <c r="AQ241" s="21"/>
    </row>
    <row r="242" spans="1:43" x14ac:dyDescent="0.2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21"/>
      <c r="AO242" s="5"/>
      <c r="AP242" s="5"/>
      <c r="AQ242" s="21"/>
    </row>
    <row r="243" spans="1:43" x14ac:dyDescent="0.2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21"/>
      <c r="AO243" s="5"/>
      <c r="AP243" s="5"/>
      <c r="AQ243" s="21"/>
    </row>
    <row r="244" spans="1:43" x14ac:dyDescent="0.2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21"/>
      <c r="AO244" s="5"/>
      <c r="AP244" s="5"/>
      <c r="AQ244" s="21"/>
    </row>
    <row r="245" spans="1:43" x14ac:dyDescent="0.2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21"/>
      <c r="AO245" s="5"/>
      <c r="AP245" s="5"/>
      <c r="AQ245" s="21"/>
    </row>
    <row r="246" spans="1:43" x14ac:dyDescent="0.2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21"/>
      <c r="AO246" s="5"/>
      <c r="AP246" s="5"/>
      <c r="AQ246" s="21"/>
    </row>
    <row r="247" spans="1:43" x14ac:dyDescent="0.2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21"/>
      <c r="AO247" s="5"/>
      <c r="AP247" s="5"/>
      <c r="AQ247" s="21"/>
    </row>
    <row r="248" spans="1:43" x14ac:dyDescent="0.2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21"/>
      <c r="AO248" s="5"/>
      <c r="AP248" s="5"/>
      <c r="AQ248" s="21"/>
    </row>
    <row r="249" spans="1:43" x14ac:dyDescent="0.2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21"/>
      <c r="AO249" s="5"/>
      <c r="AP249" s="5"/>
      <c r="AQ249" s="21"/>
    </row>
    <row r="250" spans="1:43" x14ac:dyDescent="0.2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21"/>
      <c r="AO250" s="5"/>
      <c r="AP250" s="5"/>
      <c r="AQ250" s="21"/>
    </row>
    <row r="251" spans="1:43" x14ac:dyDescent="0.2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21"/>
      <c r="AO251" s="5"/>
      <c r="AP251" s="5"/>
      <c r="AQ251" s="21"/>
    </row>
    <row r="252" spans="1:43" x14ac:dyDescent="0.2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21"/>
      <c r="AO252" s="5"/>
      <c r="AP252" s="5"/>
      <c r="AQ252" s="21"/>
    </row>
    <row r="253" spans="1:43" x14ac:dyDescent="0.2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21"/>
      <c r="AO253" s="5"/>
      <c r="AP253" s="5"/>
      <c r="AQ253" s="21"/>
    </row>
    <row r="254" spans="1:43" x14ac:dyDescent="0.2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21"/>
      <c r="AO254" s="5"/>
      <c r="AP254" s="5"/>
      <c r="AQ254" s="21"/>
    </row>
    <row r="255" spans="1:43" x14ac:dyDescent="0.2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21"/>
      <c r="AO255" s="5"/>
      <c r="AP255" s="5"/>
      <c r="AQ255" s="21"/>
    </row>
    <row r="256" spans="1:43" x14ac:dyDescent="0.2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21"/>
      <c r="AO256" s="5"/>
      <c r="AP256" s="5"/>
      <c r="AQ256" s="21"/>
    </row>
    <row r="257" spans="1:43" x14ac:dyDescent="0.2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21"/>
      <c r="AO257" s="5"/>
      <c r="AP257" s="5"/>
      <c r="AQ257" s="21"/>
    </row>
    <row r="258" spans="1:43" x14ac:dyDescent="0.2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21"/>
      <c r="AO258" s="5"/>
      <c r="AP258" s="5"/>
      <c r="AQ258" s="21"/>
    </row>
    <row r="259" spans="1:43" x14ac:dyDescent="0.2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21"/>
      <c r="AO259" s="5"/>
      <c r="AP259" s="5"/>
      <c r="AQ259" s="21"/>
    </row>
    <row r="260" spans="1:43" x14ac:dyDescent="0.2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21"/>
      <c r="AO260" s="5"/>
      <c r="AP260" s="5"/>
      <c r="AQ260" s="21"/>
    </row>
    <row r="261" spans="1:43" x14ac:dyDescent="0.2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21"/>
      <c r="AO261" s="5"/>
      <c r="AP261" s="5"/>
      <c r="AQ261" s="21"/>
    </row>
    <row r="262" spans="1:43" x14ac:dyDescent="0.2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21"/>
      <c r="AO262" s="5"/>
      <c r="AP262" s="5"/>
      <c r="AQ262" s="21"/>
    </row>
    <row r="263" spans="1:43" x14ac:dyDescent="0.2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21"/>
      <c r="AO263" s="5"/>
      <c r="AP263" s="5"/>
      <c r="AQ263" s="21"/>
    </row>
    <row r="264" spans="1:43" x14ac:dyDescent="0.2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21"/>
      <c r="AO264" s="5"/>
      <c r="AP264" s="5"/>
      <c r="AQ264" s="21"/>
    </row>
    <row r="265" spans="1:43" x14ac:dyDescent="0.2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21"/>
      <c r="AO265" s="5"/>
      <c r="AP265" s="5"/>
      <c r="AQ265" s="21"/>
    </row>
    <row r="266" spans="1:43" x14ac:dyDescent="0.2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21"/>
      <c r="AO266" s="5"/>
      <c r="AP266" s="5"/>
      <c r="AQ266" s="21"/>
    </row>
    <row r="267" spans="1:43" x14ac:dyDescent="0.2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21"/>
      <c r="AO267" s="5"/>
      <c r="AP267" s="5"/>
      <c r="AQ267" s="21"/>
    </row>
    <row r="268" spans="1:43" x14ac:dyDescent="0.2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21"/>
      <c r="AO268" s="5"/>
      <c r="AP268" s="5"/>
      <c r="AQ268" s="21"/>
    </row>
    <row r="269" spans="1:43" x14ac:dyDescent="0.2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21"/>
      <c r="AO269" s="5"/>
      <c r="AP269" s="5"/>
      <c r="AQ269" s="21"/>
    </row>
    <row r="270" spans="1:43" x14ac:dyDescent="0.2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21"/>
      <c r="AO270" s="5"/>
      <c r="AP270" s="5"/>
      <c r="AQ270" s="21"/>
    </row>
    <row r="271" spans="1:43" x14ac:dyDescent="0.2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21"/>
      <c r="AO271" s="5"/>
      <c r="AP271" s="5"/>
      <c r="AQ271" s="21"/>
    </row>
    <row r="272" spans="1:43" x14ac:dyDescent="0.2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21"/>
      <c r="AO272" s="5"/>
      <c r="AP272" s="5"/>
      <c r="AQ272" s="21"/>
    </row>
    <row r="273" spans="1:43" x14ac:dyDescent="0.2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21"/>
      <c r="AO273" s="5"/>
      <c r="AP273" s="5"/>
      <c r="AQ273" s="21"/>
    </row>
    <row r="274" spans="1:43" x14ac:dyDescent="0.2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21"/>
      <c r="AO274" s="5"/>
      <c r="AP274" s="5"/>
      <c r="AQ274" s="21"/>
    </row>
    <row r="275" spans="1:43" x14ac:dyDescent="0.2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21"/>
      <c r="AO275" s="5"/>
      <c r="AP275" s="5"/>
      <c r="AQ275" s="21"/>
    </row>
    <row r="276" spans="1:43" x14ac:dyDescent="0.2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21"/>
      <c r="AO276" s="5"/>
      <c r="AP276" s="5"/>
      <c r="AQ276" s="21"/>
    </row>
    <row r="277" spans="1:43" x14ac:dyDescent="0.2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21"/>
      <c r="AO277" s="5"/>
      <c r="AP277" s="5"/>
      <c r="AQ277" s="21"/>
    </row>
    <row r="278" spans="1:43" x14ac:dyDescent="0.2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21"/>
      <c r="AO278" s="5"/>
      <c r="AP278" s="5"/>
      <c r="AQ278" s="21"/>
    </row>
    <row r="279" spans="1:43" x14ac:dyDescent="0.2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21"/>
      <c r="AO279" s="5"/>
      <c r="AP279" s="5"/>
      <c r="AQ279" s="21"/>
    </row>
    <row r="280" spans="1:43" x14ac:dyDescent="0.2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21"/>
      <c r="AO280" s="5"/>
      <c r="AP280" s="5"/>
      <c r="AQ280" s="21"/>
    </row>
    <row r="281" spans="1:43" x14ac:dyDescent="0.2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21"/>
      <c r="AO281" s="5"/>
      <c r="AP281" s="5"/>
      <c r="AQ281" s="21"/>
    </row>
    <row r="282" spans="1:43" x14ac:dyDescent="0.2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21"/>
      <c r="AO282" s="5"/>
      <c r="AP282" s="5"/>
      <c r="AQ282" s="21"/>
    </row>
    <row r="283" spans="1:43" x14ac:dyDescent="0.2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21"/>
      <c r="AO283" s="5"/>
      <c r="AP283" s="5"/>
      <c r="AQ283" s="21"/>
    </row>
    <row r="284" spans="1:43" x14ac:dyDescent="0.2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21"/>
      <c r="AO284" s="5"/>
      <c r="AP284" s="5"/>
      <c r="AQ284" s="21"/>
    </row>
    <row r="285" spans="1:43" x14ac:dyDescent="0.2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21"/>
      <c r="AO285" s="5"/>
      <c r="AP285" s="5"/>
      <c r="AQ285" s="21"/>
    </row>
    <row r="286" spans="1:43" x14ac:dyDescent="0.2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21"/>
      <c r="AO286" s="5"/>
      <c r="AP286" s="5"/>
      <c r="AQ286" s="21"/>
    </row>
    <row r="287" spans="1:43" x14ac:dyDescent="0.2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21"/>
      <c r="AO287" s="5"/>
      <c r="AP287" s="5"/>
      <c r="AQ287" s="21"/>
    </row>
    <row r="288" spans="1:43" x14ac:dyDescent="0.2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21"/>
      <c r="AO288" s="5"/>
      <c r="AP288" s="5"/>
      <c r="AQ288" s="21"/>
    </row>
    <row r="289" spans="1:43" x14ac:dyDescent="0.2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21"/>
      <c r="AO289" s="5"/>
      <c r="AP289" s="5"/>
      <c r="AQ289" s="21"/>
    </row>
    <row r="290" spans="1:43" x14ac:dyDescent="0.2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21"/>
      <c r="AO290" s="5"/>
      <c r="AP290" s="5"/>
      <c r="AQ290" s="21"/>
    </row>
    <row r="291" spans="1:43" x14ac:dyDescent="0.2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21"/>
      <c r="AO291" s="5"/>
      <c r="AP291" s="5"/>
      <c r="AQ291" s="21"/>
    </row>
    <row r="292" spans="1:43" x14ac:dyDescent="0.2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21"/>
      <c r="AO292" s="5"/>
      <c r="AP292" s="5"/>
      <c r="AQ292" s="21"/>
    </row>
    <row r="293" spans="1:43" x14ac:dyDescent="0.2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21"/>
      <c r="AO293" s="5"/>
      <c r="AP293" s="5"/>
      <c r="AQ293" s="21"/>
    </row>
    <row r="294" spans="1:43" x14ac:dyDescent="0.2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21"/>
      <c r="AO294" s="5"/>
      <c r="AP294" s="5"/>
      <c r="AQ294" s="21"/>
    </row>
    <row r="295" spans="1:43" x14ac:dyDescent="0.2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21"/>
      <c r="AO295" s="5"/>
      <c r="AP295" s="5"/>
      <c r="AQ295" s="21"/>
    </row>
    <row r="296" spans="1:43" x14ac:dyDescent="0.2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21"/>
      <c r="AO296" s="5"/>
      <c r="AP296" s="5"/>
      <c r="AQ296" s="21"/>
    </row>
    <row r="297" spans="1:43" x14ac:dyDescent="0.2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21"/>
      <c r="AO297" s="5"/>
      <c r="AP297" s="5"/>
      <c r="AQ297" s="21"/>
    </row>
    <row r="298" spans="1:43" x14ac:dyDescent="0.2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21"/>
      <c r="AO298" s="5"/>
      <c r="AP298" s="5"/>
      <c r="AQ298" s="21"/>
    </row>
    <row r="299" spans="1:43" x14ac:dyDescent="0.2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21"/>
      <c r="AO299" s="5"/>
      <c r="AP299" s="5"/>
      <c r="AQ299" s="21"/>
    </row>
    <row r="300" spans="1:43" x14ac:dyDescent="0.2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21"/>
      <c r="AO300" s="5"/>
      <c r="AP300" s="5"/>
      <c r="AQ300" s="21"/>
    </row>
    <row r="301" spans="1:43" x14ac:dyDescent="0.2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21"/>
      <c r="AO301" s="5"/>
      <c r="AP301" s="5"/>
      <c r="AQ301" s="21"/>
    </row>
    <row r="302" spans="1:43" x14ac:dyDescent="0.2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21"/>
      <c r="AO302" s="5"/>
      <c r="AP302" s="5"/>
      <c r="AQ302" s="21"/>
    </row>
    <row r="303" spans="1:43" x14ac:dyDescent="0.2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21"/>
      <c r="AO303" s="5"/>
      <c r="AP303" s="5"/>
      <c r="AQ303" s="21"/>
    </row>
    <row r="304" spans="1:43" x14ac:dyDescent="0.2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21"/>
      <c r="AO304" s="5"/>
      <c r="AP304" s="5"/>
      <c r="AQ304" s="21"/>
    </row>
    <row r="305" spans="1:43" x14ac:dyDescent="0.2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21"/>
      <c r="AO305" s="5"/>
      <c r="AP305" s="5"/>
      <c r="AQ305" s="21"/>
    </row>
    <row r="306" spans="1:43" x14ac:dyDescent="0.2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21"/>
      <c r="AO306" s="5"/>
      <c r="AP306" s="5"/>
      <c r="AQ306" s="21"/>
    </row>
    <row r="307" spans="1:43" x14ac:dyDescent="0.2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21"/>
      <c r="AO307" s="5"/>
      <c r="AP307" s="5"/>
      <c r="AQ307" s="21"/>
    </row>
    <row r="308" spans="1:43" x14ac:dyDescent="0.2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21"/>
      <c r="AO308" s="5"/>
      <c r="AP308" s="5"/>
      <c r="AQ308" s="21"/>
    </row>
    <row r="309" spans="1:43" x14ac:dyDescent="0.2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21"/>
      <c r="AO309" s="5"/>
      <c r="AP309" s="5"/>
      <c r="AQ309" s="21"/>
    </row>
    <row r="310" spans="1:43" x14ac:dyDescent="0.2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21"/>
      <c r="AO310" s="5"/>
      <c r="AP310" s="5"/>
      <c r="AQ310" s="21"/>
    </row>
    <row r="311" spans="1:43" x14ac:dyDescent="0.2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21"/>
      <c r="AO311" s="5"/>
      <c r="AP311" s="5"/>
      <c r="AQ311" s="21"/>
    </row>
    <row r="312" spans="1:43" x14ac:dyDescent="0.2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21"/>
      <c r="AO312" s="5"/>
      <c r="AP312" s="5"/>
      <c r="AQ312" s="21"/>
    </row>
    <row r="313" spans="1:43" x14ac:dyDescent="0.2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21"/>
      <c r="AO313" s="5"/>
      <c r="AP313" s="5"/>
      <c r="AQ313" s="21"/>
    </row>
    <row r="314" spans="1:43" x14ac:dyDescent="0.2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21"/>
      <c r="AO314" s="5"/>
      <c r="AP314" s="5"/>
      <c r="AQ314" s="21"/>
    </row>
    <row r="315" spans="1:43" x14ac:dyDescent="0.2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21"/>
      <c r="AO315" s="5"/>
      <c r="AP315" s="5"/>
      <c r="AQ315" s="21"/>
    </row>
    <row r="316" spans="1:43" x14ac:dyDescent="0.2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21"/>
      <c r="AO316" s="5"/>
      <c r="AP316" s="5"/>
      <c r="AQ316" s="21"/>
    </row>
    <row r="317" spans="1:43" x14ac:dyDescent="0.2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21"/>
      <c r="AO317" s="5"/>
      <c r="AP317" s="5"/>
      <c r="AQ317" s="21"/>
    </row>
    <row r="318" spans="1:43" x14ac:dyDescent="0.2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21"/>
      <c r="AO318" s="5"/>
      <c r="AP318" s="5"/>
      <c r="AQ318" s="21"/>
    </row>
    <row r="319" spans="1:43" x14ac:dyDescent="0.2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21"/>
      <c r="AO319" s="5"/>
      <c r="AP319" s="5"/>
      <c r="AQ319" s="21"/>
    </row>
    <row r="320" spans="1:43" x14ac:dyDescent="0.2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21"/>
      <c r="AO320" s="5"/>
      <c r="AP320" s="5"/>
      <c r="AQ320" s="21"/>
    </row>
    <row r="321" spans="1:43" x14ac:dyDescent="0.2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21"/>
      <c r="AO321" s="5"/>
      <c r="AP321" s="5"/>
      <c r="AQ321" s="21"/>
    </row>
    <row r="322" spans="1:43" x14ac:dyDescent="0.2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21"/>
      <c r="AO322" s="5"/>
      <c r="AP322" s="5"/>
      <c r="AQ322" s="21"/>
    </row>
    <row r="323" spans="1:43" x14ac:dyDescent="0.2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21"/>
      <c r="AO323" s="5"/>
      <c r="AP323" s="5"/>
      <c r="AQ323" s="21"/>
    </row>
    <row r="324" spans="1:43" x14ac:dyDescent="0.2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21"/>
      <c r="AO324" s="5"/>
      <c r="AP324" s="5"/>
      <c r="AQ324" s="21"/>
    </row>
    <row r="325" spans="1:43" x14ac:dyDescent="0.2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21"/>
      <c r="AO325" s="5"/>
      <c r="AP325" s="5"/>
      <c r="AQ325" s="21"/>
    </row>
    <row r="326" spans="1:43" x14ac:dyDescent="0.2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21"/>
      <c r="AO326" s="5"/>
      <c r="AP326" s="5"/>
      <c r="AQ326" s="21"/>
    </row>
    <row r="327" spans="1:43" x14ac:dyDescent="0.2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21"/>
      <c r="AO327" s="5"/>
      <c r="AP327" s="5"/>
      <c r="AQ327" s="21"/>
    </row>
    <row r="328" spans="1:43" x14ac:dyDescent="0.2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21"/>
      <c r="AO328" s="5"/>
      <c r="AP328" s="5"/>
      <c r="AQ328" s="21"/>
    </row>
    <row r="329" spans="1:43" x14ac:dyDescent="0.2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21"/>
      <c r="AO329" s="5"/>
      <c r="AP329" s="5"/>
      <c r="AQ329" s="21"/>
    </row>
    <row r="330" spans="1:43" x14ac:dyDescent="0.2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21"/>
      <c r="AO330" s="5"/>
      <c r="AP330" s="5"/>
      <c r="AQ330" s="21"/>
    </row>
    <row r="331" spans="1:43" x14ac:dyDescent="0.2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21"/>
      <c r="AO331" s="5"/>
      <c r="AP331" s="5"/>
      <c r="AQ331" s="21"/>
    </row>
    <row r="332" spans="1:43" x14ac:dyDescent="0.2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21"/>
      <c r="AO332" s="5"/>
      <c r="AP332" s="5"/>
      <c r="AQ332" s="21"/>
    </row>
    <row r="333" spans="1:43" x14ac:dyDescent="0.2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21"/>
      <c r="AO333" s="5"/>
      <c r="AP333" s="5"/>
      <c r="AQ333" s="21"/>
    </row>
    <row r="334" spans="1:43" x14ac:dyDescent="0.2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21"/>
      <c r="AO334" s="5"/>
      <c r="AP334" s="5"/>
      <c r="AQ334" s="21"/>
    </row>
    <row r="335" spans="1:43" x14ac:dyDescent="0.2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21"/>
      <c r="AO335" s="5"/>
      <c r="AP335" s="5"/>
      <c r="AQ335" s="21"/>
    </row>
    <row r="336" spans="1:43" x14ac:dyDescent="0.2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21"/>
      <c r="AO336" s="5"/>
      <c r="AP336" s="5"/>
      <c r="AQ336" s="21"/>
    </row>
    <row r="337" spans="1:43" x14ac:dyDescent="0.2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21"/>
      <c r="AO337" s="5"/>
      <c r="AP337" s="5"/>
      <c r="AQ337" s="21"/>
    </row>
    <row r="338" spans="1:43" x14ac:dyDescent="0.2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21"/>
      <c r="AO338" s="5"/>
      <c r="AP338" s="5"/>
      <c r="AQ338" s="21"/>
    </row>
    <row r="339" spans="1:43" x14ac:dyDescent="0.2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21"/>
      <c r="AO339" s="5"/>
      <c r="AP339" s="5"/>
      <c r="AQ339" s="21"/>
    </row>
    <row r="340" spans="1:43" x14ac:dyDescent="0.2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21"/>
      <c r="AO340" s="5"/>
      <c r="AP340" s="5"/>
      <c r="AQ340" s="21"/>
    </row>
    <row r="341" spans="1:43" x14ac:dyDescent="0.2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21"/>
      <c r="AO341" s="5"/>
      <c r="AP341" s="5"/>
      <c r="AQ341" s="21"/>
    </row>
    <row r="342" spans="1:43" x14ac:dyDescent="0.2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21"/>
      <c r="AO342" s="5"/>
      <c r="AP342" s="5"/>
      <c r="AQ342" s="21"/>
    </row>
    <row r="343" spans="1:43" x14ac:dyDescent="0.2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21"/>
      <c r="AO343" s="5"/>
      <c r="AP343" s="5"/>
      <c r="AQ343" s="21"/>
    </row>
    <row r="344" spans="1:43" x14ac:dyDescent="0.2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21"/>
      <c r="AO344" s="5"/>
      <c r="AP344" s="5"/>
      <c r="AQ344" s="21"/>
    </row>
    <row r="345" spans="1:43" x14ac:dyDescent="0.2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21"/>
      <c r="AO345" s="5"/>
      <c r="AP345" s="5"/>
      <c r="AQ345" s="21"/>
    </row>
    <row r="346" spans="1:43" x14ac:dyDescent="0.2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21"/>
      <c r="AO346" s="5"/>
      <c r="AP346" s="5"/>
      <c r="AQ346" s="21"/>
    </row>
    <row r="347" spans="1:43" x14ac:dyDescent="0.2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21"/>
      <c r="AO347" s="5"/>
      <c r="AP347" s="5"/>
      <c r="AQ347" s="21"/>
    </row>
    <row r="348" spans="1:43" x14ac:dyDescent="0.2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21"/>
      <c r="AO348" s="5"/>
      <c r="AP348" s="5"/>
      <c r="AQ348" s="21"/>
    </row>
    <row r="349" spans="1:43" x14ac:dyDescent="0.2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21"/>
      <c r="AO349" s="5"/>
      <c r="AP349" s="5"/>
      <c r="AQ349" s="21"/>
    </row>
    <row r="350" spans="1:43" x14ac:dyDescent="0.2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21"/>
      <c r="AO350" s="5"/>
      <c r="AP350" s="5"/>
      <c r="AQ350" s="21"/>
    </row>
    <row r="351" spans="1:43" x14ac:dyDescent="0.2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21"/>
      <c r="AO351" s="5"/>
      <c r="AP351" s="5"/>
      <c r="AQ351" s="21"/>
    </row>
    <row r="352" spans="1:43" x14ac:dyDescent="0.2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21"/>
      <c r="AO352" s="5"/>
      <c r="AP352" s="5"/>
      <c r="AQ352" s="21"/>
    </row>
    <row r="353" spans="1:43" x14ac:dyDescent="0.2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21"/>
      <c r="AO353" s="5"/>
      <c r="AP353" s="5"/>
      <c r="AQ353" s="21"/>
    </row>
    <row r="354" spans="1:43" x14ac:dyDescent="0.2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21"/>
      <c r="AO354" s="5"/>
      <c r="AP354" s="5"/>
      <c r="AQ354" s="21"/>
    </row>
    <row r="355" spans="1:43" x14ac:dyDescent="0.2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21"/>
      <c r="AO355" s="5"/>
      <c r="AP355" s="5"/>
      <c r="AQ355" s="21"/>
    </row>
    <row r="356" spans="1:43" x14ac:dyDescent="0.2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21"/>
      <c r="AO356" s="5"/>
      <c r="AP356" s="5"/>
      <c r="AQ356" s="21"/>
    </row>
    <row r="357" spans="1:43" x14ac:dyDescent="0.2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21"/>
      <c r="AO357" s="5"/>
      <c r="AP357" s="5"/>
      <c r="AQ357" s="21"/>
    </row>
    <row r="358" spans="1:43" x14ac:dyDescent="0.2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21"/>
      <c r="AO358" s="5"/>
      <c r="AP358" s="5"/>
      <c r="AQ358" s="21"/>
    </row>
    <row r="359" spans="1:43" x14ac:dyDescent="0.2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21"/>
      <c r="AO359" s="5"/>
      <c r="AP359" s="5"/>
      <c r="AQ359" s="21"/>
    </row>
    <row r="360" spans="1:43" x14ac:dyDescent="0.2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21"/>
      <c r="AO360" s="5"/>
      <c r="AP360" s="5"/>
      <c r="AQ360" s="21"/>
    </row>
    <row r="361" spans="1:43" x14ac:dyDescent="0.2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21"/>
      <c r="AO361" s="5"/>
      <c r="AP361" s="5"/>
      <c r="AQ361" s="21"/>
    </row>
    <row r="362" spans="1:43" x14ac:dyDescent="0.2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21"/>
      <c r="AO362" s="5"/>
      <c r="AP362" s="5"/>
      <c r="AQ362" s="21"/>
    </row>
    <row r="363" spans="1:43" x14ac:dyDescent="0.2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21"/>
      <c r="AO363" s="5"/>
      <c r="AP363" s="5"/>
      <c r="AQ363" s="21"/>
    </row>
    <row r="364" spans="1:43" x14ac:dyDescent="0.2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21"/>
      <c r="AO364" s="5"/>
      <c r="AP364" s="5"/>
      <c r="AQ364" s="21"/>
    </row>
    <row r="365" spans="1:43" x14ac:dyDescent="0.2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21"/>
      <c r="AO365" s="5"/>
      <c r="AP365" s="5"/>
      <c r="AQ365" s="21"/>
    </row>
    <row r="366" spans="1:43" x14ac:dyDescent="0.2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21"/>
      <c r="AO366" s="5"/>
      <c r="AP366" s="5"/>
      <c r="AQ366" s="21"/>
    </row>
    <row r="367" spans="1:43" x14ac:dyDescent="0.2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21"/>
      <c r="AO367" s="5"/>
      <c r="AP367" s="5"/>
      <c r="AQ367" s="21"/>
    </row>
    <row r="368" spans="1:43" x14ac:dyDescent="0.2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21"/>
      <c r="AO368" s="5"/>
      <c r="AP368" s="5"/>
      <c r="AQ368" s="21"/>
    </row>
    <row r="369" spans="1:43" x14ac:dyDescent="0.2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21"/>
      <c r="AO369" s="5"/>
      <c r="AP369" s="5"/>
      <c r="AQ369" s="21"/>
    </row>
    <row r="370" spans="1:43" x14ac:dyDescent="0.2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21"/>
      <c r="AO370" s="5"/>
      <c r="AP370" s="5"/>
      <c r="AQ370" s="21"/>
    </row>
    <row r="371" spans="1:43" x14ac:dyDescent="0.2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21"/>
      <c r="AO371" s="5"/>
      <c r="AP371" s="5"/>
      <c r="AQ371" s="21"/>
    </row>
    <row r="372" spans="1:43" x14ac:dyDescent="0.2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21"/>
      <c r="AO372" s="5"/>
      <c r="AP372" s="5"/>
      <c r="AQ372" s="21"/>
    </row>
    <row r="373" spans="1:43" x14ac:dyDescent="0.2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21"/>
      <c r="AO373" s="5"/>
      <c r="AP373" s="5"/>
      <c r="AQ373" s="21"/>
    </row>
    <row r="374" spans="1:43" x14ac:dyDescent="0.2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21"/>
      <c r="AO374" s="5"/>
      <c r="AP374" s="5"/>
      <c r="AQ374" s="21"/>
    </row>
    <row r="375" spans="1:43" x14ac:dyDescent="0.2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21"/>
      <c r="AO375" s="5"/>
      <c r="AP375" s="5"/>
      <c r="AQ375" s="21"/>
    </row>
    <row r="376" spans="1:43" x14ac:dyDescent="0.2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21"/>
      <c r="AO376" s="5"/>
      <c r="AP376" s="5"/>
      <c r="AQ376" s="21"/>
    </row>
    <row r="377" spans="1:43" x14ac:dyDescent="0.2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21"/>
      <c r="AO377" s="5"/>
      <c r="AP377" s="5"/>
      <c r="AQ377" s="21"/>
    </row>
    <row r="378" spans="1:43" x14ac:dyDescent="0.2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21"/>
      <c r="AO378" s="5"/>
      <c r="AP378" s="5"/>
      <c r="AQ378" s="21"/>
    </row>
    <row r="379" spans="1:43" x14ac:dyDescent="0.2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21"/>
      <c r="AO379" s="5"/>
      <c r="AP379" s="5"/>
      <c r="AQ379" s="21"/>
    </row>
    <row r="380" spans="1:43" x14ac:dyDescent="0.2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21"/>
      <c r="AO380" s="5"/>
      <c r="AP380" s="5"/>
      <c r="AQ380" s="21"/>
    </row>
    <row r="381" spans="1:43" x14ac:dyDescent="0.2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21"/>
      <c r="AO381" s="5"/>
      <c r="AP381" s="5"/>
      <c r="AQ381" s="21"/>
    </row>
    <row r="382" spans="1:43" x14ac:dyDescent="0.2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21"/>
      <c r="AO382" s="5"/>
      <c r="AP382" s="5"/>
      <c r="AQ382" s="21"/>
    </row>
    <row r="383" spans="1:43" x14ac:dyDescent="0.2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21"/>
      <c r="AO383" s="5"/>
      <c r="AP383" s="5"/>
      <c r="AQ383" s="21"/>
    </row>
    <row r="384" spans="1:43" x14ac:dyDescent="0.2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21"/>
      <c r="AO384" s="5"/>
      <c r="AP384" s="5"/>
      <c r="AQ384" s="21"/>
    </row>
    <row r="385" spans="1:43" x14ac:dyDescent="0.2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21"/>
      <c r="AO385" s="5"/>
      <c r="AP385" s="5"/>
      <c r="AQ385" s="21"/>
    </row>
    <row r="386" spans="1:43" x14ac:dyDescent="0.2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21"/>
      <c r="AO386" s="5"/>
      <c r="AP386" s="5"/>
      <c r="AQ386" s="21"/>
    </row>
    <row r="387" spans="1:43" x14ac:dyDescent="0.2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21"/>
      <c r="AO387" s="5"/>
      <c r="AP387" s="5"/>
      <c r="AQ387" s="21"/>
    </row>
    <row r="388" spans="1:43" x14ac:dyDescent="0.2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21"/>
      <c r="AO388" s="5"/>
      <c r="AP388" s="5"/>
      <c r="AQ388" s="21"/>
    </row>
    <row r="389" spans="1:43" x14ac:dyDescent="0.2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21"/>
      <c r="AO389" s="5"/>
      <c r="AP389" s="5"/>
      <c r="AQ389" s="21"/>
    </row>
    <row r="390" spans="1:43" x14ac:dyDescent="0.2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21"/>
      <c r="AO390" s="5"/>
      <c r="AP390" s="5"/>
      <c r="AQ390" s="21"/>
    </row>
    <row r="391" spans="1:43" x14ac:dyDescent="0.2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21"/>
      <c r="AO391" s="5"/>
      <c r="AP391" s="5"/>
      <c r="AQ391" s="21"/>
    </row>
    <row r="392" spans="1:43" x14ac:dyDescent="0.2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21"/>
      <c r="AO392" s="5"/>
      <c r="AP392" s="5"/>
      <c r="AQ392" s="21"/>
    </row>
    <row r="393" spans="1:43" x14ac:dyDescent="0.2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21"/>
      <c r="AO393" s="5"/>
      <c r="AP393" s="5"/>
      <c r="AQ393" s="21"/>
    </row>
    <row r="394" spans="1:43" x14ac:dyDescent="0.2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21"/>
      <c r="AO394" s="5"/>
      <c r="AP394" s="5"/>
      <c r="AQ394" s="21"/>
    </row>
    <row r="395" spans="1:43" x14ac:dyDescent="0.2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21"/>
      <c r="AO395" s="5"/>
      <c r="AP395" s="5"/>
      <c r="AQ395" s="21"/>
    </row>
    <row r="396" spans="1:43" x14ac:dyDescent="0.2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21"/>
      <c r="AO396" s="5"/>
      <c r="AP396" s="5"/>
      <c r="AQ396" s="21"/>
    </row>
    <row r="397" spans="1:43" x14ac:dyDescent="0.2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21"/>
      <c r="AO397" s="5"/>
      <c r="AP397" s="5"/>
      <c r="AQ397" s="21"/>
    </row>
    <row r="398" spans="1:43" x14ac:dyDescent="0.2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21"/>
      <c r="AO398" s="5"/>
      <c r="AP398" s="5"/>
      <c r="AQ398" s="21"/>
    </row>
    <row r="399" spans="1:43" x14ac:dyDescent="0.2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21"/>
      <c r="AO399" s="5"/>
      <c r="AP399" s="5"/>
      <c r="AQ399" s="21"/>
    </row>
    <row r="400" spans="1:43" x14ac:dyDescent="0.2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21"/>
      <c r="AO400" s="5"/>
      <c r="AP400" s="5"/>
      <c r="AQ400" s="21"/>
    </row>
    <row r="401" spans="1:43" x14ac:dyDescent="0.2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21"/>
      <c r="AO401" s="5"/>
      <c r="AP401" s="5"/>
      <c r="AQ401" s="21"/>
    </row>
    <row r="402" spans="1:43" x14ac:dyDescent="0.2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21"/>
      <c r="AO402" s="5"/>
      <c r="AP402" s="5"/>
      <c r="AQ402" s="21"/>
    </row>
    <row r="403" spans="1:43" x14ac:dyDescent="0.2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21"/>
      <c r="AO403" s="5"/>
      <c r="AP403" s="5"/>
      <c r="AQ403" s="21"/>
    </row>
    <row r="404" spans="1:43" x14ac:dyDescent="0.2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21"/>
      <c r="AO404" s="5"/>
      <c r="AP404" s="5"/>
      <c r="AQ404" s="21"/>
    </row>
    <row r="405" spans="1:43" x14ac:dyDescent="0.2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21"/>
      <c r="AO405" s="5"/>
      <c r="AP405" s="5"/>
      <c r="AQ405" s="21"/>
    </row>
    <row r="406" spans="1:43" x14ac:dyDescent="0.2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21"/>
      <c r="AO406" s="5"/>
      <c r="AP406" s="5"/>
      <c r="AQ406" s="21"/>
    </row>
    <row r="407" spans="1:43" x14ac:dyDescent="0.2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21"/>
      <c r="AO407" s="5"/>
      <c r="AP407" s="5"/>
      <c r="AQ407" s="21"/>
    </row>
    <row r="408" spans="1:43" x14ac:dyDescent="0.2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21"/>
      <c r="AO408" s="5"/>
      <c r="AP408" s="5"/>
      <c r="AQ408" s="21"/>
    </row>
    <row r="409" spans="1:43" x14ac:dyDescent="0.2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21"/>
      <c r="AO409" s="5"/>
      <c r="AP409" s="5"/>
      <c r="AQ409" s="21"/>
    </row>
    <row r="410" spans="1:43" x14ac:dyDescent="0.2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21"/>
      <c r="AO410" s="5"/>
      <c r="AP410" s="5"/>
      <c r="AQ410" s="21"/>
    </row>
    <row r="411" spans="1:43" x14ac:dyDescent="0.2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21"/>
      <c r="AO411" s="5"/>
      <c r="AP411" s="5"/>
      <c r="AQ411" s="21"/>
    </row>
    <row r="412" spans="1:43" x14ac:dyDescent="0.2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21"/>
      <c r="AO412" s="5"/>
      <c r="AP412" s="5"/>
      <c r="AQ412" s="21"/>
    </row>
    <row r="413" spans="1:43" x14ac:dyDescent="0.2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21"/>
      <c r="AO413" s="5"/>
      <c r="AP413" s="5"/>
      <c r="AQ413" s="21"/>
    </row>
    <row r="414" spans="1:43" x14ac:dyDescent="0.2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21"/>
      <c r="AO414" s="5"/>
      <c r="AP414" s="5"/>
      <c r="AQ414" s="21"/>
    </row>
    <row r="415" spans="1:43" x14ac:dyDescent="0.2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21"/>
      <c r="AO415" s="5"/>
      <c r="AP415" s="5"/>
      <c r="AQ415" s="21"/>
    </row>
    <row r="416" spans="1:43" x14ac:dyDescent="0.2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21"/>
      <c r="AO416" s="5"/>
      <c r="AP416" s="5"/>
      <c r="AQ416" s="21"/>
    </row>
    <row r="417" spans="1:43" x14ac:dyDescent="0.2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21"/>
      <c r="AO417" s="5"/>
      <c r="AP417" s="5"/>
      <c r="AQ417" s="21"/>
    </row>
    <row r="418" spans="1:43" x14ac:dyDescent="0.2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21"/>
      <c r="AO418" s="5"/>
      <c r="AP418" s="5"/>
      <c r="AQ418" s="21"/>
    </row>
    <row r="419" spans="1:43" x14ac:dyDescent="0.2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21"/>
      <c r="AO419" s="5"/>
      <c r="AP419" s="5"/>
      <c r="AQ419" s="21"/>
    </row>
    <row r="420" spans="1:43" x14ac:dyDescent="0.2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21"/>
      <c r="AO420" s="5"/>
      <c r="AP420" s="5"/>
      <c r="AQ420" s="21"/>
    </row>
    <row r="421" spans="1:43" x14ac:dyDescent="0.2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21"/>
      <c r="AO421" s="5"/>
      <c r="AP421" s="5"/>
      <c r="AQ421" s="21"/>
    </row>
    <row r="422" spans="1:43" x14ac:dyDescent="0.2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21"/>
      <c r="AO422" s="5"/>
      <c r="AP422" s="5"/>
      <c r="AQ422" s="21"/>
    </row>
    <row r="423" spans="1:43" x14ac:dyDescent="0.2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21"/>
      <c r="AO423" s="5"/>
      <c r="AP423" s="5"/>
      <c r="AQ423" s="21"/>
    </row>
    <row r="424" spans="1:43" x14ac:dyDescent="0.2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21"/>
      <c r="AO424" s="5"/>
      <c r="AP424" s="5"/>
      <c r="AQ424" s="21"/>
    </row>
    <row r="425" spans="1:43" x14ac:dyDescent="0.2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21"/>
      <c r="AO425" s="5"/>
      <c r="AP425" s="5"/>
      <c r="AQ425" s="21"/>
    </row>
    <row r="426" spans="1:43" x14ac:dyDescent="0.2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21"/>
      <c r="AO426" s="5"/>
      <c r="AP426" s="5"/>
      <c r="AQ426" s="21"/>
    </row>
    <row r="427" spans="1:43" x14ac:dyDescent="0.2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21"/>
      <c r="AO427" s="5"/>
      <c r="AP427" s="5"/>
      <c r="AQ427" s="21"/>
    </row>
    <row r="428" spans="1:43" x14ac:dyDescent="0.2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21"/>
      <c r="AO428" s="5"/>
      <c r="AP428" s="5"/>
      <c r="AQ428" s="21"/>
    </row>
    <row r="429" spans="1:43" x14ac:dyDescent="0.2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21"/>
      <c r="AO429" s="5"/>
      <c r="AP429" s="5"/>
      <c r="AQ429" s="21"/>
    </row>
    <row r="430" spans="1:43" x14ac:dyDescent="0.2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21"/>
      <c r="AO430" s="5"/>
      <c r="AP430" s="5"/>
      <c r="AQ430" s="21"/>
    </row>
    <row r="431" spans="1:43" x14ac:dyDescent="0.2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21"/>
      <c r="AO431" s="5"/>
      <c r="AP431" s="5"/>
      <c r="AQ431" s="21"/>
    </row>
    <row r="432" spans="1:43" x14ac:dyDescent="0.2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21"/>
      <c r="AO432" s="5"/>
      <c r="AP432" s="5"/>
      <c r="AQ432" s="21"/>
    </row>
    <row r="433" spans="1:43" x14ac:dyDescent="0.2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21"/>
      <c r="AO433" s="5"/>
      <c r="AP433" s="5"/>
      <c r="AQ433" s="21"/>
    </row>
    <row r="434" spans="1:43" x14ac:dyDescent="0.2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21"/>
      <c r="AO434" s="5"/>
      <c r="AP434" s="5"/>
      <c r="AQ434" s="21"/>
    </row>
    <row r="435" spans="1:43" x14ac:dyDescent="0.2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21"/>
      <c r="AO435" s="5"/>
      <c r="AP435" s="5"/>
      <c r="AQ435" s="21"/>
    </row>
    <row r="436" spans="1:43" x14ac:dyDescent="0.2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21"/>
      <c r="AO436" s="5"/>
      <c r="AP436" s="5"/>
      <c r="AQ436" s="21"/>
    </row>
    <row r="437" spans="1:43" x14ac:dyDescent="0.2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21"/>
      <c r="AO437" s="5"/>
      <c r="AP437" s="5"/>
      <c r="AQ437" s="21"/>
    </row>
    <row r="438" spans="1:43" x14ac:dyDescent="0.2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21"/>
      <c r="AO438" s="5"/>
      <c r="AP438" s="5"/>
      <c r="AQ438" s="21"/>
    </row>
    <row r="439" spans="1:43" x14ac:dyDescent="0.2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21"/>
      <c r="AO439" s="5"/>
      <c r="AP439" s="5"/>
      <c r="AQ439" s="21"/>
    </row>
    <row r="440" spans="1:43" x14ac:dyDescent="0.2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21"/>
      <c r="AO440" s="5"/>
      <c r="AP440" s="5"/>
      <c r="AQ440" s="21"/>
    </row>
    <row r="441" spans="1:43" x14ac:dyDescent="0.2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21"/>
      <c r="AO441" s="5"/>
      <c r="AP441" s="5"/>
      <c r="AQ441" s="21"/>
    </row>
    <row r="442" spans="1:43" x14ac:dyDescent="0.2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21"/>
      <c r="AO442" s="5"/>
      <c r="AP442" s="5"/>
      <c r="AQ442" s="21"/>
    </row>
    <row r="443" spans="1:43" x14ac:dyDescent="0.2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21"/>
      <c r="AO443" s="5"/>
      <c r="AP443" s="5"/>
      <c r="AQ443" s="21"/>
    </row>
    <row r="444" spans="1:43" x14ac:dyDescent="0.2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21"/>
      <c r="AO444" s="5"/>
      <c r="AP444" s="5"/>
      <c r="AQ444" s="21"/>
    </row>
    <row r="445" spans="1:43" x14ac:dyDescent="0.2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21"/>
      <c r="AO445" s="5"/>
      <c r="AP445" s="5"/>
      <c r="AQ445" s="21"/>
    </row>
    <row r="446" spans="1:43" x14ac:dyDescent="0.2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21"/>
      <c r="AO446" s="5"/>
      <c r="AP446" s="5"/>
      <c r="AQ446" s="21"/>
    </row>
    <row r="447" spans="1:43" x14ac:dyDescent="0.2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21"/>
      <c r="AO447" s="5"/>
      <c r="AP447" s="5"/>
      <c r="AQ447" s="21"/>
    </row>
    <row r="448" spans="1:43" x14ac:dyDescent="0.2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21"/>
      <c r="AO448" s="5"/>
      <c r="AP448" s="5"/>
      <c r="AQ448" s="21"/>
    </row>
    <row r="449" spans="1:43" x14ac:dyDescent="0.2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21"/>
      <c r="AO449" s="5"/>
      <c r="AP449" s="5"/>
      <c r="AQ449" s="21"/>
    </row>
    <row r="450" spans="1:43" x14ac:dyDescent="0.2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21"/>
      <c r="AO450" s="5"/>
      <c r="AP450" s="5"/>
      <c r="AQ450" s="21"/>
    </row>
    <row r="451" spans="1:43" x14ac:dyDescent="0.2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21"/>
      <c r="AO451" s="5"/>
      <c r="AP451" s="5"/>
      <c r="AQ451" s="21"/>
    </row>
    <row r="452" spans="1:43" x14ac:dyDescent="0.2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21"/>
      <c r="AO452" s="5"/>
      <c r="AP452" s="5"/>
      <c r="AQ452" s="21"/>
    </row>
    <row r="453" spans="1:43" x14ac:dyDescent="0.2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21"/>
      <c r="AO453" s="5"/>
      <c r="AP453" s="5"/>
      <c r="AQ453" s="21"/>
    </row>
    <row r="454" spans="1:43" x14ac:dyDescent="0.2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21"/>
      <c r="AO454" s="5"/>
      <c r="AP454" s="5"/>
      <c r="AQ454" s="21"/>
    </row>
    <row r="455" spans="1:43" x14ac:dyDescent="0.2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21"/>
      <c r="AO455" s="5"/>
      <c r="AP455" s="5"/>
      <c r="AQ455" s="21"/>
    </row>
    <row r="456" spans="1:43" x14ac:dyDescent="0.2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21"/>
      <c r="AO456" s="5"/>
      <c r="AP456" s="5"/>
      <c r="AQ456" s="21"/>
    </row>
    <row r="457" spans="1:43" x14ac:dyDescent="0.2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21"/>
      <c r="AO457" s="5"/>
      <c r="AP457" s="5"/>
      <c r="AQ457" s="21"/>
    </row>
    <row r="458" spans="1:43" x14ac:dyDescent="0.2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21"/>
      <c r="AO458" s="5"/>
      <c r="AP458" s="5"/>
      <c r="AQ458" s="21"/>
    </row>
    <row r="459" spans="1:43" x14ac:dyDescent="0.2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21"/>
      <c r="AO459" s="5"/>
      <c r="AP459" s="5"/>
      <c r="AQ459" s="21"/>
    </row>
    <row r="460" spans="1:43" x14ac:dyDescent="0.2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21"/>
      <c r="AO460" s="5"/>
      <c r="AP460" s="5"/>
      <c r="AQ460" s="21"/>
    </row>
    <row r="461" spans="1:43" x14ac:dyDescent="0.2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21"/>
      <c r="AO461" s="5"/>
      <c r="AP461" s="5"/>
      <c r="AQ461" s="21"/>
    </row>
    <row r="462" spans="1:43" x14ac:dyDescent="0.2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21"/>
      <c r="AO462" s="5"/>
      <c r="AP462" s="5"/>
      <c r="AQ462" s="21"/>
    </row>
    <row r="463" spans="1:43" x14ac:dyDescent="0.2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21"/>
      <c r="AO463" s="5"/>
      <c r="AP463" s="5"/>
      <c r="AQ463" s="21"/>
    </row>
    <row r="464" spans="1:43" x14ac:dyDescent="0.2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21"/>
      <c r="AO464" s="5"/>
      <c r="AP464" s="5"/>
      <c r="AQ464" s="21"/>
    </row>
    <row r="465" spans="1:43" x14ac:dyDescent="0.2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21"/>
      <c r="AO465" s="5"/>
      <c r="AP465" s="5"/>
      <c r="AQ465" s="21"/>
    </row>
    <row r="466" spans="1:43" x14ac:dyDescent="0.2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21"/>
      <c r="AO466" s="5"/>
      <c r="AP466" s="5"/>
      <c r="AQ466" s="21"/>
    </row>
    <row r="467" spans="1:43" x14ac:dyDescent="0.2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21"/>
      <c r="AO467" s="5"/>
      <c r="AP467" s="5"/>
      <c r="AQ467" s="21"/>
    </row>
    <row r="468" spans="1:43" x14ac:dyDescent="0.2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21"/>
      <c r="AO468" s="5"/>
      <c r="AP468" s="5"/>
      <c r="AQ468" s="21"/>
    </row>
    <row r="469" spans="1:43" x14ac:dyDescent="0.2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21"/>
      <c r="AO469" s="5"/>
      <c r="AP469" s="5"/>
      <c r="AQ469" s="21"/>
    </row>
    <row r="470" spans="1:43" x14ac:dyDescent="0.2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21"/>
      <c r="AO470" s="5"/>
      <c r="AP470" s="5"/>
      <c r="AQ470" s="21"/>
    </row>
    <row r="471" spans="1:43" x14ac:dyDescent="0.2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21"/>
      <c r="AO471" s="5"/>
      <c r="AP471" s="5"/>
      <c r="AQ471" s="21"/>
    </row>
    <row r="472" spans="1:43" x14ac:dyDescent="0.2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21"/>
      <c r="AO472" s="5"/>
      <c r="AP472" s="5"/>
      <c r="AQ472" s="21"/>
    </row>
    <row r="473" spans="1:43" x14ac:dyDescent="0.2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21"/>
      <c r="AO473" s="5"/>
      <c r="AP473" s="5"/>
      <c r="AQ473" s="21"/>
    </row>
    <row r="474" spans="1:43" x14ac:dyDescent="0.2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21"/>
      <c r="AO474" s="5"/>
      <c r="AP474" s="5"/>
      <c r="AQ474" s="21"/>
    </row>
    <row r="475" spans="1:43" x14ac:dyDescent="0.2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21"/>
      <c r="AO475" s="5"/>
      <c r="AP475" s="5"/>
      <c r="AQ475" s="21"/>
    </row>
    <row r="476" spans="1:43" x14ac:dyDescent="0.2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21"/>
      <c r="AO476" s="5"/>
      <c r="AP476" s="5"/>
      <c r="AQ476" s="21"/>
    </row>
    <row r="477" spans="1:43" x14ac:dyDescent="0.2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21"/>
      <c r="AO477" s="5"/>
      <c r="AP477" s="5"/>
      <c r="AQ477" s="21"/>
    </row>
    <row r="478" spans="1:43" x14ac:dyDescent="0.2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21"/>
      <c r="AO478" s="5"/>
      <c r="AP478" s="5"/>
      <c r="AQ478" s="21"/>
    </row>
    <row r="479" spans="1:43" x14ac:dyDescent="0.2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21"/>
      <c r="AO479" s="5"/>
      <c r="AP479" s="5"/>
      <c r="AQ479" s="21"/>
    </row>
    <row r="480" spans="1:43" x14ac:dyDescent="0.2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21"/>
      <c r="AO480" s="5"/>
      <c r="AP480" s="5"/>
      <c r="AQ480" s="21"/>
    </row>
    <row r="481" spans="1:43" x14ac:dyDescent="0.2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21"/>
      <c r="AO481" s="5"/>
      <c r="AP481" s="5"/>
      <c r="AQ481" s="21"/>
    </row>
    <row r="482" spans="1:43" x14ac:dyDescent="0.2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21"/>
      <c r="AO482" s="5"/>
      <c r="AP482" s="5"/>
      <c r="AQ482" s="21"/>
    </row>
    <row r="483" spans="1:43" x14ac:dyDescent="0.2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21"/>
      <c r="AO483" s="5"/>
      <c r="AP483" s="5"/>
      <c r="AQ483" s="21"/>
    </row>
    <row r="484" spans="1:43" x14ac:dyDescent="0.2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21"/>
      <c r="AO484" s="5"/>
      <c r="AP484" s="5"/>
      <c r="AQ484" s="21"/>
    </row>
    <row r="485" spans="1:43" x14ac:dyDescent="0.2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21"/>
      <c r="AO485" s="5"/>
      <c r="AP485" s="5"/>
      <c r="AQ485" s="21"/>
    </row>
    <row r="486" spans="1:43" x14ac:dyDescent="0.2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21"/>
      <c r="AO486" s="5"/>
      <c r="AP486" s="5"/>
      <c r="AQ486" s="21"/>
    </row>
    <row r="487" spans="1:43" x14ac:dyDescent="0.2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21"/>
      <c r="AO487" s="5"/>
      <c r="AP487" s="5"/>
      <c r="AQ487" s="21"/>
    </row>
    <row r="488" spans="1:43" x14ac:dyDescent="0.2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21"/>
      <c r="AO488" s="5"/>
      <c r="AP488" s="5"/>
      <c r="AQ488" s="21"/>
    </row>
    <row r="489" spans="1:43" x14ac:dyDescent="0.2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21"/>
      <c r="AO489" s="5"/>
      <c r="AP489" s="5"/>
      <c r="AQ489" s="21"/>
    </row>
    <row r="490" spans="1:43" x14ac:dyDescent="0.2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21"/>
      <c r="AO490" s="5"/>
      <c r="AP490" s="5"/>
      <c r="AQ490" s="21"/>
    </row>
    <row r="491" spans="1:43" x14ac:dyDescent="0.2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21"/>
      <c r="AO491" s="5"/>
      <c r="AP491" s="5"/>
      <c r="AQ491" s="21"/>
    </row>
    <row r="492" spans="1:43" x14ac:dyDescent="0.2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21"/>
      <c r="AO492" s="5"/>
      <c r="AP492" s="5"/>
      <c r="AQ492" s="21"/>
    </row>
    <row r="493" spans="1:43" x14ac:dyDescent="0.2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21"/>
      <c r="AO493" s="5"/>
      <c r="AP493" s="5"/>
      <c r="AQ493" s="21"/>
    </row>
    <row r="494" spans="1:43" x14ac:dyDescent="0.2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21"/>
      <c r="AO494" s="5"/>
      <c r="AP494" s="5"/>
      <c r="AQ494" s="21"/>
    </row>
    <row r="495" spans="1:43" x14ac:dyDescent="0.2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21"/>
      <c r="AO495" s="5"/>
      <c r="AP495" s="5"/>
      <c r="AQ495" s="21"/>
    </row>
    <row r="496" spans="1:43" x14ac:dyDescent="0.2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21"/>
      <c r="AO496" s="5"/>
      <c r="AP496" s="5"/>
      <c r="AQ496" s="21"/>
    </row>
    <row r="497" spans="1:43" x14ac:dyDescent="0.2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21"/>
      <c r="AO497" s="5"/>
      <c r="AP497" s="5"/>
      <c r="AQ497" s="21"/>
    </row>
    <row r="498" spans="1:43" x14ac:dyDescent="0.2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21"/>
      <c r="AO498" s="5"/>
      <c r="AP498" s="5"/>
      <c r="AQ498" s="21"/>
    </row>
    <row r="499" spans="1:43" x14ac:dyDescent="0.2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21"/>
      <c r="AO499" s="5"/>
      <c r="AP499" s="5"/>
      <c r="AQ499" s="21"/>
    </row>
    <row r="500" spans="1:43" x14ac:dyDescent="0.2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21"/>
      <c r="AO500" s="5"/>
      <c r="AP500" s="5"/>
      <c r="AQ500" s="21"/>
    </row>
    <row r="501" spans="1:43" x14ac:dyDescent="0.2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21"/>
      <c r="AO501" s="5"/>
      <c r="AP501" s="5"/>
      <c r="AQ501" s="21"/>
    </row>
    <row r="502" spans="1:43" x14ac:dyDescent="0.2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21"/>
      <c r="AO502" s="5"/>
      <c r="AP502" s="5"/>
      <c r="AQ502" s="21"/>
    </row>
    <row r="503" spans="1:43" x14ac:dyDescent="0.2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21"/>
      <c r="AO503" s="5"/>
      <c r="AP503" s="5"/>
      <c r="AQ503" s="21"/>
    </row>
    <row r="504" spans="1:43" x14ac:dyDescent="0.2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21"/>
      <c r="AO504" s="5"/>
      <c r="AP504" s="5"/>
      <c r="AQ504" s="21"/>
    </row>
    <row r="505" spans="1:43" x14ac:dyDescent="0.2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21"/>
      <c r="AO505" s="5"/>
      <c r="AP505" s="5"/>
      <c r="AQ505" s="21"/>
    </row>
    <row r="506" spans="1:43" x14ac:dyDescent="0.2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21"/>
      <c r="AO506" s="5"/>
      <c r="AP506" s="5"/>
      <c r="AQ506" s="21"/>
    </row>
    <row r="507" spans="1:43" x14ac:dyDescent="0.2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21"/>
      <c r="AO507" s="5"/>
      <c r="AP507" s="5"/>
      <c r="AQ507" s="21"/>
    </row>
    <row r="508" spans="1:43" x14ac:dyDescent="0.2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21"/>
      <c r="AO508" s="5"/>
      <c r="AP508" s="5"/>
      <c r="AQ508" s="21"/>
    </row>
    <row r="509" spans="1:43" x14ac:dyDescent="0.2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21"/>
      <c r="AO509" s="5"/>
      <c r="AP509" s="5"/>
      <c r="AQ509" s="21"/>
    </row>
    <row r="510" spans="1:43" x14ac:dyDescent="0.2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21"/>
      <c r="AO510" s="5"/>
      <c r="AP510" s="5"/>
      <c r="AQ510" s="21"/>
    </row>
    <row r="511" spans="1:43" x14ac:dyDescent="0.2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21"/>
      <c r="AO511" s="5"/>
      <c r="AP511" s="5"/>
      <c r="AQ511" s="21"/>
    </row>
    <row r="512" spans="1:43" x14ac:dyDescent="0.2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21"/>
      <c r="AO512" s="5"/>
      <c r="AP512" s="5"/>
      <c r="AQ512" s="21"/>
    </row>
    <row r="513" spans="1:43" x14ac:dyDescent="0.2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21"/>
      <c r="AO513" s="5"/>
      <c r="AP513" s="5"/>
      <c r="AQ513" s="21"/>
    </row>
    <row r="514" spans="1:43" x14ac:dyDescent="0.2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21"/>
      <c r="AO514" s="5"/>
      <c r="AP514" s="5"/>
      <c r="AQ514" s="21"/>
    </row>
    <row r="515" spans="1:43" x14ac:dyDescent="0.2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21"/>
      <c r="AO515" s="5"/>
      <c r="AP515" s="5"/>
      <c r="AQ515" s="21"/>
    </row>
    <row r="516" spans="1:43" x14ac:dyDescent="0.2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21"/>
      <c r="AO516" s="5"/>
      <c r="AP516" s="5"/>
      <c r="AQ516" s="21"/>
    </row>
    <row r="517" spans="1:43" x14ac:dyDescent="0.2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21"/>
      <c r="AO517" s="5"/>
      <c r="AP517" s="5"/>
      <c r="AQ517" s="21"/>
    </row>
    <row r="518" spans="1:43" x14ac:dyDescent="0.2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21"/>
      <c r="AO518" s="5"/>
      <c r="AP518" s="5"/>
      <c r="AQ518" s="21"/>
    </row>
    <row r="519" spans="1:43" x14ac:dyDescent="0.2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21"/>
      <c r="AO519" s="5"/>
      <c r="AP519" s="5"/>
      <c r="AQ519" s="21"/>
    </row>
    <row r="520" spans="1:43" x14ac:dyDescent="0.2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21"/>
      <c r="AO520" s="5"/>
      <c r="AP520" s="5"/>
      <c r="AQ520" s="21"/>
    </row>
    <row r="521" spans="1:43" x14ac:dyDescent="0.2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21"/>
      <c r="AO521" s="5"/>
      <c r="AP521" s="5"/>
      <c r="AQ521" s="21"/>
    </row>
    <row r="522" spans="1:43" x14ac:dyDescent="0.2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21"/>
      <c r="AO522" s="5"/>
      <c r="AP522" s="5"/>
      <c r="AQ522" s="21"/>
    </row>
    <row r="523" spans="1:43" x14ac:dyDescent="0.2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21"/>
      <c r="AO523" s="5"/>
      <c r="AP523" s="5"/>
      <c r="AQ523" s="21"/>
    </row>
    <row r="524" spans="1:43" x14ac:dyDescent="0.2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21"/>
      <c r="AO524" s="5"/>
      <c r="AP524" s="5"/>
      <c r="AQ524" s="21"/>
    </row>
    <row r="525" spans="1:43" x14ac:dyDescent="0.2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21"/>
      <c r="AO525" s="5"/>
      <c r="AP525" s="5"/>
      <c r="AQ525" s="21"/>
    </row>
    <row r="526" spans="1:43" x14ac:dyDescent="0.2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21"/>
      <c r="AO526" s="5"/>
      <c r="AP526" s="5"/>
      <c r="AQ526" s="21"/>
    </row>
    <row r="527" spans="1:43" x14ac:dyDescent="0.2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21"/>
      <c r="AO527" s="5"/>
      <c r="AP527" s="5"/>
      <c r="AQ527" s="21"/>
    </row>
    <row r="528" spans="1:43" x14ac:dyDescent="0.2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21"/>
      <c r="AO528" s="5"/>
      <c r="AP528" s="5"/>
      <c r="AQ528" s="21"/>
    </row>
    <row r="529" spans="1:43" x14ac:dyDescent="0.2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21"/>
      <c r="AO529" s="5"/>
      <c r="AP529" s="5"/>
      <c r="AQ529" s="21"/>
    </row>
    <row r="530" spans="1:43" x14ac:dyDescent="0.2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21"/>
      <c r="AO530" s="5"/>
      <c r="AP530" s="5"/>
      <c r="AQ530" s="21"/>
    </row>
    <row r="531" spans="1:43" x14ac:dyDescent="0.2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21"/>
      <c r="AO531" s="5"/>
      <c r="AP531" s="5"/>
      <c r="AQ531" s="21"/>
    </row>
    <row r="532" spans="1:43" x14ac:dyDescent="0.2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21"/>
      <c r="AO532" s="5"/>
      <c r="AP532" s="5"/>
      <c r="AQ532" s="21"/>
    </row>
    <row r="533" spans="1:43" x14ac:dyDescent="0.2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21"/>
      <c r="AO533" s="5"/>
      <c r="AP533" s="5"/>
      <c r="AQ533" s="21"/>
    </row>
    <row r="534" spans="1:43" x14ac:dyDescent="0.2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21"/>
      <c r="AO534" s="5"/>
      <c r="AP534" s="5"/>
      <c r="AQ534" s="21"/>
    </row>
    <row r="535" spans="1:43" x14ac:dyDescent="0.2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21"/>
      <c r="AO535" s="5"/>
      <c r="AP535" s="5"/>
      <c r="AQ535" s="21"/>
    </row>
    <row r="536" spans="1:43" x14ac:dyDescent="0.2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21"/>
      <c r="AO536" s="5"/>
      <c r="AP536" s="5"/>
      <c r="AQ536" s="21"/>
    </row>
    <row r="537" spans="1:43" x14ac:dyDescent="0.2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21"/>
      <c r="AO537" s="5"/>
      <c r="AP537" s="5"/>
      <c r="AQ537" s="21"/>
    </row>
    <row r="538" spans="1:43" x14ac:dyDescent="0.2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21"/>
      <c r="AO538" s="5"/>
      <c r="AP538" s="5"/>
      <c r="AQ538" s="21"/>
    </row>
    <row r="539" spans="1:43" x14ac:dyDescent="0.2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21"/>
      <c r="AO539" s="5"/>
      <c r="AP539" s="5"/>
      <c r="AQ539" s="21"/>
    </row>
    <row r="540" spans="1:43" x14ac:dyDescent="0.2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21"/>
      <c r="AO540" s="5"/>
      <c r="AP540" s="5"/>
      <c r="AQ540" s="21"/>
    </row>
    <row r="541" spans="1:43" x14ac:dyDescent="0.2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21"/>
      <c r="AO541" s="5"/>
      <c r="AP541" s="5"/>
      <c r="AQ541" s="21"/>
    </row>
    <row r="542" spans="1:43" x14ac:dyDescent="0.2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21"/>
      <c r="AO542" s="5"/>
      <c r="AP542" s="5"/>
      <c r="AQ542" s="21"/>
    </row>
    <row r="543" spans="1:43" x14ac:dyDescent="0.2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21"/>
      <c r="AO543" s="5"/>
      <c r="AP543" s="5"/>
      <c r="AQ543" s="21"/>
    </row>
    <row r="544" spans="1:43" x14ac:dyDescent="0.2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21"/>
      <c r="AO544" s="5"/>
      <c r="AP544" s="5"/>
      <c r="AQ544" s="21"/>
    </row>
    <row r="545" spans="1:43" x14ac:dyDescent="0.2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21"/>
      <c r="AO545" s="5"/>
      <c r="AP545" s="5"/>
      <c r="AQ545" s="21"/>
    </row>
    <row r="546" spans="1:43" x14ac:dyDescent="0.2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21"/>
      <c r="AO546" s="5"/>
      <c r="AP546" s="5"/>
      <c r="AQ546" s="21"/>
    </row>
    <row r="547" spans="1:43" x14ac:dyDescent="0.2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21"/>
      <c r="AO547" s="5"/>
      <c r="AP547" s="5"/>
      <c r="AQ547" s="21"/>
    </row>
    <row r="548" spans="1:43" x14ac:dyDescent="0.2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21"/>
      <c r="AO548" s="5"/>
      <c r="AP548" s="5"/>
      <c r="AQ548" s="21"/>
    </row>
    <row r="549" spans="1:43" x14ac:dyDescent="0.2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21"/>
      <c r="AO549" s="5"/>
      <c r="AP549" s="5"/>
      <c r="AQ549" s="21"/>
    </row>
    <row r="550" spans="1:43" x14ac:dyDescent="0.2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21"/>
      <c r="AO550" s="5"/>
      <c r="AP550" s="5"/>
      <c r="AQ550" s="21"/>
    </row>
    <row r="551" spans="1:43" x14ac:dyDescent="0.2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21"/>
      <c r="AO551" s="5"/>
      <c r="AP551" s="5"/>
      <c r="AQ551" s="21"/>
    </row>
    <row r="552" spans="1:43" x14ac:dyDescent="0.2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21"/>
      <c r="AO552" s="5"/>
      <c r="AP552" s="5"/>
      <c r="AQ552" s="21"/>
    </row>
    <row r="553" spans="1:43" x14ac:dyDescent="0.2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21"/>
      <c r="AO553" s="5"/>
      <c r="AP553" s="5"/>
      <c r="AQ553" s="21"/>
    </row>
    <row r="554" spans="1:43" x14ac:dyDescent="0.2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21"/>
      <c r="AO554" s="5"/>
      <c r="AP554" s="5"/>
      <c r="AQ554" s="21"/>
    </row>
    <row r="555" spans="1:43" x14ac:dyDescent="0.2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21"/>
      <c r="AO555" s="5"/>
      <c r="AP555" s="5"/>
      <c r="AQ555" s="21"/>
    </row>
    <row r="556" spans="1:43" x14ac:dyDescent="0.2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21"/>
      <c r="AO556" s="5"/>
      <c r="AP556" s="5"/>
      <c r="AQ556" s="21"/>
    </row>
    <row r="557" spans="1:43" x14ac:dyDescent="0.2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21"/>
      <c r="AO557" s="5"/>
      <c r="AP557" s="5"/>
      <c r="AQ557" s="21"/>
    </row>
    <row r="558" spans="1:43" x14ac:dyDescent="0.2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21"/>
      <c r="AO558" s="5"/>
      <c r="AP558" s="5"/>
      <c r="AQ558" s="21"/>
    </row>
    <row r="559" spans="1:43" x14ac:dyDescent="0.2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21"/>
      <c r="AO559" s="5"/>
      <c r="AP559" s="5"/>
      <c r="AQ559" s="21"/>
    </row>
    <row r="560" spans="1:43" x14ac:dyDescent="0.2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21"/>
      <c r="AO560" s="5"/>
      <c r="AP560" s="5"/>
      <c r="AQ560" s="21"/>
    </row>
    <row r="561" spans="1:43" x14ac:dyDescent="0.2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21"/>
      <c r="AO561" s="5"/>
      <c r="AP561" s="5"/>
      <c r="AQ561" s="21"/>
    </row>
    <row r="562" spans="1:43" x14ac:dyDescent="0.2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21"/>
      <c r="AO562" s="5"/>
      <c r="AP562" s="5"/>
      <c r="AQ562" s="21"/>
    </row>
    <row r="563" spans="1:43" x14ac:dyDescent="0.2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21"/>
      <c r="AO563" s="5"/>
      <c r="AP563" s="5"/>
      <c r="AQ563" s="21"/>
    </row>
    <row r="564" spans="1:43" x14ac:dyDescent="0.2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21"/>
      <c r="AO564" s="5"/>
      <c r="AP564" s="5"/>
      <c r="AQ564" s="21"/>
    </row>
    <row r="565" spans="1:43" x14ac:dyDescent="0.2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21"/>
      <c r="AO565" s="5"/>
      <c r="AP565" s="5"/>
      <c r="AQ565" s="21"/>
    </row>
    <row r="566" spans="1:43" x14ac:dyDescent="0.2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21"/>
      <c r="AO566" s="5"/>
      <c r="AP566" s="5"/>
      <c r="AQ566" s="21"/>
    </row>
    <row r="567" spans="1:43" x14ac:dyDescent="0.2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21"/>
      <c r="AO567" s="5"/>
      <c r="AP567" s="5"/>
      <c r="AQ567" s="21"/>
    </row>
    <row r="568" spans="1:43" x14ac:dyDescent="0.2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21"/>
      <c r="AO568" s="5"/>
      <c r="AP568" s="5"/>
      <c r="AQ568" s="21"/>
    </row>
    <row r="569" spans="1:43" x14ac:dyDescent="0.2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21"/>
      <c r="AO569" s="5"/>
      <c r="AP569" s="5"/>
      <c r="AQ569" s="21"/>
    </row>
    <row r="570" spans="1:43" x14ac:dyDescent="0.2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21"/>
      <c r="AO570" s="5"/>
      <c r="AP570" s="5"/>
      <c r="AQ570" s="21"/>
    </row>
    <row r="571" spans="1:43" x14ac:dyDescent="0.2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21"/>
      <c r="AO571" s="5"/>
      <c r="AP571" s="5"/>
      <c r="AQ571" s="21"/>
    </row>
    <row r="572" spans="1:43" x14ac:dyDescent="0.2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21"/>
      <c r="AO572" s="5"/>
      <c r="AP572" s="5"/>
      <c r="AQ572" s="21"/>
    </row>
    <row r="573" spans="1:43" x14ac:dyDescent="0.2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21"/>
      <c r="AO573" s="5"/>
      <c r="AP573" s="5"/>
      <c r="AQ573" s="21"/>
    </row>
    <row r="574" spans="1:43" x14ac:dyDescent="0.2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21"/>
      <c r="AO574" s="5"/>
      <c r="AP574" s="5"/>
      <c r="AQ574" s="21"/>
    </row>
    <row r="575" spans="1:43" x14ac:dyDescent="0.2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21"/>
      <c r="AO575" s="5"/>
      <c r="AP575" s="5"/>
      <c r="AQ575" s="21"/>
    </row>
    <row r="576" spans="1:43" x14ac:dyDescent="0.2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21"/>
      <c r="AO576" s="5"/>
      <c r="AP576" s="5"/>
      <c r="AQ576" s="21"/>
    </row>
    <row r="577" spans="1:43" x14ac:dyDescent="0.2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21"/>
      <c r="AO577" s="5"/>
      <c r="AP577" s="5"/>
      <c r="AQ577" s="21"/>
    </row>
    <row r="578" spans="1:43" x14ac:dyDescent="0.2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21"/>
      <c r="AO578" s="5"/>
      <c r="AP578" s="5"/>
      <c r="AQ578" s="21"/>
    </row>
    <row r="579" spans="1:43" x14ac:dyDescent="0.2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21"/>
      <c r="AO579" s="5"/>
      <c r="AP579" s="5"/>
      <c r="AQ579" s="21"/>
    </row>
    <row r="580" spans="1:43" x14ac:dyDescent="0.2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21"/>
      <c r="AO580" s="5"/>
      <c r="AP580" s="5"/>
      <c r="AQ580" s="21"/>
    </row>
    <row r="581" spans="1:43" x14ac:dyDescent="0.2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21"/>
      <c r="AO581" s="5"/>
      <c r="AP581" s="5"/>
      <c r="AQ581" s="21"/>
    </row>
    <row r="582" spans="1:43" x14ac:dyDescent="0.2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21"/>
      <c r="AO582" s="5"/>
      <c r="AP582" s="5"/>
      <c r="AQ582" s="21"/>
    </row>
    <row r="583" spans="1:43" x14ac:dyDescent="0.2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21"/>
      <c r="AO583" s="5"/>
      <c r="AP583" s="5"/>
      <c r="AQ583" s="21"/>
    </row>
    <row r="584" spans="1:43" x14ac:dyDescent="0.2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21"/>
      <c r="AO584" s="5"/>
      <c r="AP584" s="5"/>
      <c r="AQ584" s="21"/>
    </row>
    <row r="585" spans="1:43" x14ac:dyDescent="0.2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21"/>
      <c r="AO585" s="5"/>
      <c r="AP585" s="5"/>
      <c r="AQ585" s="21"/>
    </row>
    <row r="586" spans="1:43" x14ac:dyDescent="0.2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21"/>
      <c r="AO586" s="5"/>
      <c r="AP586" s="5"/>
      <c r="AQ586" s="21"/>
    </row>
    <row r="587" spans="1:43" x14ac:dyDescent="0.2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21"/>
      <c r="AO587" s="5"/>
      <c r="AP587" s="5"/>
      <c r="AQ587" s="21"/>
    </row>
    <row r="588" spans="1:43" x14ac:dyDescent="0.2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21"/>
      <c r="AO588" s="5"/>
      <c r="AP588" s="5"/>
      <c r="AQ588" s="21"/>
    </row>
    <row r="589" spans="1:43" x14ac:dyDescent="0.2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21"/>
      <c r="AO589" s="5"/>
      <c r="AP589" s="5"/>
      <c r="AQ589" s="21"/>
    </row>
    <row r="590" spans="1:43" x14ac:dyDescent="0.2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21"/>
      <c r="AO590" s="5"/>
      <c r="AP590" s="5"/>
      <c r="AQ590" s="21"/>
    </row>
    <row r="591" spans="1:43" x14ac:dyDescent="0.2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21"/>
      <c r="AO591" s="5"/>
      <c r="AP591" s="5"/>
      <c r="AQ591" s="21"/>
    </row>
    <row r="592" spans="1:43" x14ac:dyDescent="0.2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21"/>
      <c r="AO592" s="5"/>
      <c r="AP592" s="5"/>
      <c r="AQ592" s="21"/>
    </row>
    <row r="593" spans="1:43" x14ac:dyDescent="0.2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21"/>
      <c r="AO593" s="5"/>
      <c r="AP593" s="5"/>
      <c r="AQ593" s="21"/>
    </row>
    <row r="594" spans="1:43" x14ac:dyDescent="0.2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21"/>
      <c r="AO594" s="5"/>
      <c r="AP594" s="5"/>
      <c r="AQ594" s="21"/>
    </row>
    <row r="595" spans="1:43" x14ac:dyDescent="0.2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21"/>
      <c r="AO595" s="5"/>
      <c r="AP595" s="5"/>
      <c r="AQ595" s="21"/>
    </row>
    <row r="596" spans="1:43" x14ac:dyDescent="0.2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21"/>
      <c r="AO596" s="5"/>
      <c r="AP596" s="5"/>
      <c r="AQ596" s="21"/>
    </row>
    <row r="597" spans="1:43" x14ac:dyDescent="0.2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21"/>
      <c r="AO597" s="5"/>
      <c r="AP597" s="5"/>
      <c r="AQ597" s="21"/>
    </row>
    <row r="598" spans="1:43" x14ac:dyDescent="0.2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21"/>
      <c r="AO598" s="5"/>
      <c r="AP598" s="5"/>
      <c r="AQ598" s="21"/>
    </row>
    <row r="599" spans="1:43" x14ac:dyDescent="0.2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21"/>
      <c r="AO599" s="5"/>
      <c r="AP599" s="5"/>
      <c r="AQ599" s="21"/>
    </row>
    <row r="600" spans="1:43" x14ac:dyDescent="0.2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21"/>
      <c r="AO600" s="5"/>
      <c r="AP600" s="5"/>
      <c r="AQ600" s="21"/>
    </row>
    <row r="601" spans="1:43" x14ac:dyDescent="0.2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21"/>
      <c r="AO601" s="5"/>
      <c r="AP601" s="5"/>
      <c r="AQ601" s="21"/>
    </row>
    <row r="602" spans="1:43" x14ac:dyDescent="0.2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21"/>
      <c r="AO602" s="5"/>
      <c r="AP602" s="5"/>
      <c r="AQ602" s="21"/>
    </row>
    <row r="603" spans="1:43" x14ac:dyDescent="0.2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21"/>
      <c r="AO603" s="5"/>
      <c r="AP603" s="5"/>
      <c r="AQ603" s="21"/>
    </row>
    <row r="604" spans="1:43" x14ac:dyDescent="0.2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21"/>
      <c r="AO604" s="5"/>
      <c r="AP604" s="5"/>
      <c r="AQ604" s="21"/>
    </row>
    <row r="605" spans="1:43" x14ac:dyDescent="0.2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21"/>
      <c r="AO605" s="5"/>
      <c r="AP605" s="5"/>
      <c r="AQ605" s="21"/>
    </row>
    <row r="606" spans="1:43" x14ac:dyDescent="0.2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21"/>
      <c r="AO606" s="5"/>
      <c r="AP606" s="5"/>
      <c r="AQ606" s="21"/>
    </row>
    <row r="607" spans="1:43" x14ac:dyDescent="0.2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21"/>
      <c r="AO607" s="5"/>
      <c r="AP607" s="5"/>
      <c r="AQ607" s="21"/>
    </row>
    <row r="608" spans="1:43" x14ac:dyDescent="0.2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21"/>
      <c r="AO608" s="5"/>
      <c r="AP608" s="5"/>
      <c r="AQ608" s="21"/>
    </row>
    <row r="609" spans="1:43" x14ac:dyDescent="0.2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21"/>
      <c r="AO609" s="5"/>
      <c r="AP609" s="5"/>
      <c r="AQ609" s="21"/>
    </row>
    <row r="610" spans="1:43" x14ac:dyDescent="0.2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21"/>
      <c r="AO610" s="5"/>
      <c r="AP610" s="5"/>
      <c r="AQ610" s="21"/>
    </row>
    <row r="611" spans="1:43" x14ac:dyDescent="0.2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21"/>
      <c r="AO611" s="5"/>
      <c r="AP611" s="5"/>
      <c r="AQ611" s="21"/>
    </row>
    <row r="612" spans="1:43" x14ac:dyDescent="0.2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21"/>
      <c r="AO612" s="5"/>
      <c r="AP612" s="5"/>
      <c r="AQ612" s="21"/>
    </row>
    <row r="613" spans="1:43" x14ac:dyDescent="0.2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21"/>
      <c r="AO613" s="5"/>
      <c r="AP613" s="5"/>
      <c r="AQ613" s="21"/>
    </row>
    <row r="614" spans="1:43" x14ac:dyDescent="0.2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21"/>
      <c r="AO614" s="5"/>
      <c r="AP614" s="5"/>
      <c r="AQ614" s="21"/>
    </row>
    <row r="615" spans="1:43" x14ac:dyDescent="0.2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21"/>
      <c r="AO615" s="5"/>
      <c r="AP615" s="5"/>
      <c r="AQ615" s="21"/>
    </row>
    <row r="616" spans="1:43" x14ac:dyDescent="0.2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21"/>
      <c r="AO616" s="5"/>
      <c r="AP616" s="5"/>
      <c r="AQ616" s="21"/>
    </row>
    <row r="617" spans="1:43" x14ac:dyDescent="0.2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21"/>
      <c r="AO617" s="5"/>
      <c r="AP617" s="5"/>
      <c r="AQ617" s="21"/>
    </row>
    <row r="618" spans="1:43" x14ac:dyDescent="0.2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21"/>
      <c r="AO618" s="5"/>
      <c r="AP618" s="5"/>
      <c r="AQ618" s="21"/>
    </row>
    <row r="619" spans="1:43" x14ac:dyDescent="0.2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21"/>
      <c r="AO619" s="5"/>
      <c r="AP619" s="5"/>
      <c r="AQ619" s="21"/>
    </row>
    <row r="620" spans="1:43" x14ac:dyDescent="0.2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21"/>
      <c r="AO620" s="5"/>
      <c r="AP620" s="5"/>
      <c r="AQ620" s="21"/>
    </row>
    <row r="621" spans="1:43" x14ac:dyDescent="0.2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21"/>
      <c r="AO621" s="5"/>
      <c r="AP621" s="5"/>
      <c r="AQ621" s="21"/>
    </row>
    <row r="622" spans="1:43" x14ac:dyDescent="0.2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21"/>
      <c r="AO622" s="5"/>
      <c r="AP622" s="5"/>
      <c r="AQ622" s="21"/>
    </row>
    <row r="623" spans="1:43" x14ac:dyDescent="0.2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21"/>
      <c r="AO623" s="5"/>
      <c r="AP623" s="5"/>
      <c r="AQ623" s="21"/>
    </row>
    <row r="624" spans="1:43" x14ac:dyDescent="0.2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21"/>
      <c r="AO624" s="5"/>
      <c r="AP624" s="5"/>
      <c r="AQ624" s="21"/>
    </row>
    <row r="625" spans="1:43" x14ac:dyDescent="0.2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21"/>
      <c r="AO625" s="5"/>
      <c r="AP625" s="5"/>
      <c r="AQ625" s="21"/>
    </row>
    <row r="626" spans="1:43" x14ac:dyDescent="0.2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21"/>
      <c r="AO626" s="5"/>
      <c r="AP626" s="5"/>
      <c r="AQ626" s="21"/>
    </row>
    <row r="627" spans="1:43" x14ac:dyDescent="0.2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21"/>
      <c r="AO627" s="5"/>
      <c r="AP627" s="5"/>
      <c r="AQ627" s="21"/>
    </row>
    <row r="628" spans="1:43" x14ac:dyDescent="0.2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21"/>
      <c r="AO628" s="5"/>
      <c r="AP628" s="5"/>
      <c r="AQ628" s="21"/>
    </row>
    <row r="629" spans="1:43" x14ac:dyDescent="0.2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21"/>
      <c r="AO629" s="5"/>
      <c r="AP629" s="5"/>
      <c r="AQ629" s="21"/>
    </row>
    <row r="630" spans="1:43" x14ac:dyDescent="0.2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21"/>
      <c r="AO630" s="5"/>
      <c r="AP630" s="5"/>
      <c r="AQ630" s="21"/>
    </row>
    <row r="631" spans="1:43" x14ac:dyDescent="0.2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21"/>
      <c r="AO631" s="5"/>
      <c r="AP631" s="5"/>
      <c r="AQ631" s="21"/>
    </row>
    <row r="632" spans="1:43" x14ac:dyDescent="0.2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21"/>
      <c r="AO632" s="5"/>
      <c r="AP632" s="5"/>
      <c r="AQ632" s="21"/>
    </row>
    <row r="633" spans="1:43" x14ac:dyDescent="0.2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21"/>
      <c r="AO633" s="5"/>
      <c r="AP633" s="5"/>
      <c r="AQ633" s="21"/>
    </row>
    <row r="634" spans="1:43" x14ac:dyDescent="0.2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21"/>
      <c r="AO634" s="5"/>
      <c r="AP634" s="5"/>
      <c r="AQ634" s="21"/>
    </row>
    <row r="635" spans="1:43" x14ac:dyDescent="0.2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21"/>
      <c r="AO635" s="5"/>
      <c r="AP635" s="5"/>
      <c r="AQ635" s="21"/>
    </row>
    <row r="636" spans="1:43" x14ac:dyDescent="0.2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21"/>
      <c r="AO636" s="5"/>
      <c r="AP636" s="5"/>
      <c r="AQ636" s="21"/>
    </row>
    <row r="637" spans="1:43" x14ac:dyDescent="0.2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21"/>
      <c r="AO637" s="5"/>
      <c r="AP637" s="5"/>
      <c r="AQ637" s="21"/>
    </row>
    <row r="638" spans="1:43" x14ac:dyDescent="0.2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21"/>
      <c r="AO638" s="5"/>
      <c r="AP638" s="5"/>
      <c r="AQ638" s="21"/>
    </row>
    <row r="639" spans="1:43" x14ac:dyDescent="0.2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21"/>
      <c r="AO639" s="5"/>
      <c r="AP639" s="5"/>
      <c r="AQ639" s="21"/>
    </row>
    <row r="640" spans="1:43" x14ac:dyDescent="0.2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21"/>
      <c r="AO640" s="5"/>
      <c r="AP640" s="5"/>
      <c r="AQ640" s="21"/>
    </row>
    <row r="641" spans="1:43" x14ac:dyDescent="0.2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21"/>
      <c r="AO641" s="5"/>
      <c r="AP641" s="5"/>
      <c r="AQ641" s="21"/>
    </row>
    <row r="642" spans="1:43" x14ac:dyDescent="0.2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21"/>
      <c r="AO642" s="5"/>
      <c r="AP642" s="5"/>
      <c r="AQ642" s="21"/>
    </row>
    <row r="643" spans="1:43" x14ac:dyDescent="0.2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21"/>
      <c r="AO643" s="5"/>
      <c r="AP643" s="5"/>
      <c r="AQ643" s="21"/>
    </row>
    <row r="644" spans="1:43" x14ac:dyDescent="0.2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21"/>
      <c r="AO644" s="5"/>
      <c r="AP644" s="5"/>
      <c r="AQ644" s="21"/>
    </row>
    <row r="645" spans="1:43" x14ac:dyDescent="0.2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21"/>
      <c r="AO645" s="5"/>
      <c r="AP645" s="5"/>
      <c r="AQ645" s="21"/>
    </row>
    <row r="646" spans="1:43" x14ac:dyDescent="0.2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21"/>
      <c r="AO646" s="5"/>
      <c r="AP646" s="5"/>
      <c r="AQ646" s="21"/>
    </row>
    <row r="647" spans="1:43" x14ac:dyDescent="0.2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21"/>
      <c r="AO647" s="5"/>
      <c r="AP647" s="5"/>
      <c r="AQ647" s="21"/>
    </row>
    <row r="648" spans="1:43" x14ac:dyDescent="0.2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21"/>
      <c r="AO648" s="5"/>
      <c r="AP648" s="5"/>
      <c r="AQ648" s="21"/>
    </row>
    <row r="649" spans="1:43" x14ac:dyDescent="0.2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21"/>
      <c r="AO649" s="5"/>
      <c r="AP649" s="5"/>
      <c r="AQ649" s="21"/>
    </row>
    <row r="650" spans="1:43" x14ac:dyDescent="0.2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21"/>
      <c r="AO650" s="5"/>
      <c r="AP650" s="5"/>
      <c r="AQ650" s="21"/>
    </row>
    <row r="651" spans="1:43" x14ac:dyDescent="0.2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21"/>
      <c r="AO651" s="5"/>
      <c r="AP651" s="5"/>
      <c r="AQ651" s="21"/>
    </row>
    <row r="652" spans="1:43" x14ac:dyDescent="0.2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21"/>
      <c r="AO652" s="5"/>
      <c r="AP652" s="5"/>
      <c r="AQ652" s="21"/>
    </row>
    <row r="653" spans="1:43" x14ac:dyDescent="0.2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21"/>
      <c r="AO653" s="5"/>
      <c r="AP653" s="5"/>
      <c r="AQ653" s="21"/>
    </row>
    <row r="654" spans="1:43" x14ac:dyDescent="0.2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21"/>
      <c r="AO654" s="5"/>
      <c r="AP654" s="5"/>
      <c r="AQ654" s="21"/>
    </row>
    <row r="655" spans="1:43" x14ac:dyDescent="0.2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21"/>
      <c r="AO655" s="5"/>
      <c r="AP655" s="5"/>
      <c r="AQ655" s="21"/>
    </row>
    <row r="656" spans="1:43" x14ac:dyDescent="0.2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21"/>
      <c r="AO656" s="5"/>
      <c r="AP656" s="5"/>
      <c r="AQ656" s="21"/>
    </row>
    <row r="657" spans="1:43" x14ac:dyDescent="0.2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21"/>
      <c r="AO657" s="5"/>
      <c r="AP657" s="5"/>
      <c r="AQ657" s="21"/>
    </row>
    <row r="658" spans="1:43" x14ac:dyDescent="0.2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21"/>
      <c r="AO658" s="5"/>
      <c r="AP658" s="5"/>
      <c r="AQ658" s="21"/>
    </row>
    <row r="659" spans="1:43" x14ac:dyDescent="0.2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21"/>
      <c r="AO659" s="5"/>
      <c r="AP659" s="5"/>
      <c r="AQ659" s="21"/>
    </row>
    <row r="660" spans="1:43" x14ac:dyDescent="0.2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21"/>
      <c r="AO660" s="5"/>
      <c r="AP660" s="5"/>
      <c r="AQ660" s="21"/>
    </row>
    <row r="661" spans="1:43" x14ac:dyDescent="0.2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21"/>
      <c r="AO661" s="5"/>
      <c r="AP661" s="5"/>
      <c r="AQ661" s="21"/>
    </row>
    <row r="662" spans="1:43" x14ac:dyDescent="0.2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21"/>
      <c r="AO662" s="5"/>
      <c r="AP662" s="5"/>
      <c r="AQ662" s="21"/>
    </row>
    <row r="663" spans="1:43" x14ac:dyDescent="0.2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21"/>
      <c r="AO663" s="5"/>
      <c r="AP663" s="5"/>
      <c r="AQ663" s="21"/>
    </row>
    <row r="664" spans="1:43" x14ac:dyDescent="0.2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21"/>
      <c r="AO664" s="5"/>
      <c r="AP664" s="5"/>
      <c r="AQ664" s="21"/>
    </row>
    <row r="665" spans="1:43" x14ac:dyDescent="0.2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21"/>
      <c r="AO665" s="5"/>
      <c r="AP665" s="5"/>
      <c r="AQ665" s="21"/>
    </row>
    <row r="666" spans="1:43" x14ac:dyDescent="0.2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21"/>
      <c r="AO666" s="5"/>
      <c r="AP666" s="5"/>
      <c r="AQ666" s="21"/>
    </row>
    <row r="667" spans="1:43" x14ac:dyDescent="0.2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21"/>
      <c r="AO667" s="5"/>
      <c r="AP667" s="5"/>
      <c r="AQ667" s="21"/>
    </row>
    <row r="668" spans="1:43" x14ac:dyDescent="0.2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21"/>
      <c r="AO668" s="5"/>
      <c r="AP668" s="5"/>
      <c r="AQ668" s="21"/>
    </row>
    <row r="669" spans="1:43" x14ac:dyDescent="0.2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21"/>
      <c r="AO669" s="5"/>
      <c r="AP669" s="5"/>
      <c r="AQ669" s="21"/>
    </row>
    <row r="670" spans="1:43" x14ac:dyDescent="0.2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21"/>
      <c r="AO670" s="5"/>
      <c r="AP670" s="5"/>
      <c r="AQ670" s="21"/>
    </row>
    <row r="671" spans="1:43" x14ac:dyDescent="0.2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21"/>
      <c r="AO671" s="5"/>
      <c r="AP671" s="5"/>
      <c r="AQ671" s="21"/>
    </row>
    <row r="672" spans="1:43" x14ac:dyDescent="0.2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21"/>
      <c r="AO672" s="5"/>
      <c r="AP672" s="5"/>
      <c r="AQ672" s="21"/>
    </row>
    <row r="673" spans="1:43" x14ac:dyDescent="0.2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21"/>
      <c r="AO673" s="5"/>
      <c r="AP673" s="5"/>
      <c r="AQ673" s="21"/>
    </row>
    <row r="674" spans="1:43" x14ac:dyDescent="0.2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21"/>
      <c r="AO674" s="5"/>
      <c r="AP674" s="5"/>
      <c r="AQ674" s="21"/>
    </row>
    <row r="675" spans="1:43" x14ac:dyDescent="0.2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21"/>
      <c r="AO675" s="5"/>
      <c r="AP675" s="5"/>
      <c r="AQ675" s="21"/>
    </row>
    <row r="676" spans="1:43" x14ac:dyDescent="0.2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21"/>
      <c r="AO676" s="5"/>
      <c r="AP676" s="5"/>
      <c r="AQ676" s="21"/>
    </row>
    <row r="677" spans="1:43" x14ac:dyDescent="0.2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21"/>
      <c r="AO677" s="5"/>
      <c r="AP677" s="5"/>
      <c r="AQ677" s="21"/>
    </row>
    <row r="678" spans="1:43" x14ac:dyDescent="0.2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21"/>
      <c r="AO678" s="5"/>
      <c r="AP678" s="5"/>
      <c r="AQ678" s="21"/>
    </row>
    <row r="679" spans="1:43" x14ac:dyDescent="0.2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21"/>
      <c r="AO679" s="5"/>
      <c r="AP679" s="5"/>
      <c r="AQ679" s="21"/>
    </row>
    <row r="680" spans="1:43" x14ac:dyDescent="0.2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21"/>
      <c r="AO680" s="5"/>
      <c r="AP680" s="5"/>
      <c r="AQ680" s="21"/>
    </row>
    <row r="681" spans="1:43" x14ac:dyDescent="0.2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21"/>
      <c r="AO681" s="5"/>
      <c r="AP681" s="5"/>
      <c r="AQ681" s="21"/>
    </row>
    <row r="682" spans="1:43" x14ac:dyDescent="0.2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21"/>
      <c r="AO682" s="5"/>
      <c r="AP682" s="5"/>
      <c r="AQ682" s="21"/>
    </row>
    <row r="683" spans="1:43" x14ac:dyDescent="0.2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21"/>
      <c r="AO683" s="5"/>
      <c r="AP683" s="5"/>
      <c r="AQ683" s="21"/>
    </row>
    <row r="684" spans="1:43" x14ac:dyDescent="0.2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21"/>
      <c r="AO684" s="5"/>
      <c r="AP684" s="5"/>
      <c r="AQ684" s="21"/>
    </row>
    <row r="685" spans="1:43" x14ac:dyDescent="0.2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21"/>
      <c r="AO685" s="5"/>
      <c r="AP685" s="5"/>
      <c r="AQ685" s="21"/>
    </row>
    <row r="686" spans="1:43" x14ac:dyDescent="0.2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21"/>
      <c r="AO686" s="5"/>
      <c r="AP686" s="5"/>
      <c r="AQ686" s="21"/>
    </row>
    <row r="687" spans="1:43" x14ac:dyDescent="0.2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21"/>
      <c r="AO687" s="5"/>
      <c r="AP687" s="5"/>
      <c r="AQ687" s="21"/>
    </row>
    <row r="688" spans="1:43" x14ac:dyDescent="0.2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21"/>
      <c r="AO688" s="5"/>
      <c r="AP688" s="5"/>
      <c r="AQ688" s="21"/>
    </row>
    <row r="689" spans="1:43" x14ac:dyDescent="0.2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21"/>
      <c r="AO689" s="5"/>
      <c r="AP689" s="5"/>
      <c r="AQ689" s="21"/>
    </row>
    <row r="690" spans="1:43" x14ac:dyDescent="0.2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21"/>
      <c r="AO690" s="5"/>
      <c r="AP690" s="5"/>
      <c r="AQ690" s="21"/>
    </row>
    <row r="691" spans="1:43" x14ac:dyDescent="0.2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21"/>
      <c r="AO691" s="5"/>
      <c r="AP691" s="5"/>
      <c r="AQ691" s="21"/>
    </row>
    <row r="692" spans="1:43" x14ac:dyDescent="0.2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21"/>
      <c r="AO692" s="5"/>
      <c r="AP692" s="5"/>
      <c r="AQ692" s="21"/>
    </row>
    <row r="693" spans="1:43" x14ac:dyDescent="0.2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21"/>
      <c r="AO693" s="5"/>
      <c r="AP693" s="5"/>
      <c r="AQ693" s="21"/>
    </row>
    <row r="694" spans="1:43" x14ac:dyDescent="0.2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21"/>
      <c r="AO694" s="5"/>
      <c r="AP694" s="5"/>
      <c r="AQ694" s="21"/>
    </row>
    <row r="695" spans="1:43" x14ac:dyDescent="0.2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21"/>
      <c r="AO695" s="5"/>
      <c r="AP695" s="5"/>
      <c r="AQ695" s="21"/>
    </row>
    <row r="696" spans="1:43" x14ac:dyDescent="0.2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21"/>
      <c r="AO696" s="5"/>
      <c r="AP696" s="5"/>
      <c r="AQ696" s="21"/>
    </row>
    <row r="697" spans="1:43" x14ac:dyDescent="0.2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21"/>
      <c r="AO697" s="5"/>
      <c r="AP697" s="5"/>
      <c r="AQ697" s="21"/>
    </row>
    <row r="698" spans="1:43" x14ac:dyDescent="0.2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21"/>
      <c r="AO698" s="5"/>
      <c r="AP698" s="5"/>
      <c r="AQ698" s="21"/>
    </row>
    <row r="699" spans="1:43" x14ac:dyDescent="0.2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21"/>
      <c r="AO699" s="5"/>
      <c r="AP699" s="5"/>
      <c r="AQ699" s="21"/>
    </row>
    <row r="700" spans="1:43" x14ac:dyDescent="0.2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21"/>
      <c r="AO700" s="5"/>
      <c r="AP700" s="5"/>
      <c r="AQ700" s="21"/>
    </row>
    <row r="701" spans="1:43" x14ac:dyDescent="0.2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21"/>
      <c r="AO701" s="5"/>
      <c r="AP701" s="5"/>
      <c r="AQ701" s="21"/>
    </row>
    <row r="702" spans="1:43" x14ac:dyDescent="0.2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21"/>
      <c r="AO702" s="5"/>
      <c r="AP702" s="5"/>
      <c r="AQ702" s="21"/>
    </row>
    <row r="703" spans="1:43" x14ac:dyDescent="0.2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21"/>
      <c r="AO703" s="5"/>
      <c r="AP703" s="5"/>
      <c r="AQ703" s="21"/>
    </row>
    <row r="704" spans="1:43" x14ac:dyDescent="0.2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21"/>
      <c r="AO704" s="5"/>
      <c r="AP704" s="5"/>
      <c r="AQ704" s="21"/>
    </row>
    <row r="705" spans="1:43" x14ac:dyDescent="0.2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21"/>
      <c r="AO705" s="5"/>
      <c r="AP705" s="5"/>
      <c r="AQ705" s="21"/>
    </row>
    <row r="706" spans="1:43" x14ac:dyDescent="0.2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21"/>
      <c r="AO706" s="5"/>
      <c r="AP706" s="5"/>
      <c r="AQ706" s="21"/>
    </row>
    <row r="707" spans="1:43" x14ac:dyDescent="0.2">
      <c r="AP707" s="9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R470"/>
  <sheetViews>
    <sheetView workbookViewId="0">
      <pane xSplit="13995" ySplit="5985" topLeftCell="CF453" activePane="topRight"/>
      <selection activeCell="CF16" sqref="CF16"/>
      <selection pane="topRight" activeCell="CF16" sqref="CF16"/>
      <selection pane="bottomLeft" activeCell="CF16" sqref="CF16"/>
      <selection pane="bottomRight" activeCell="CF16" sqref="CF16"/>
    </sheetView>
  </sheetViews>
  <sheetFormatPr baseColWidth="10" defaultRowHeight="14.25" x14ac:dyDescent="0.2"/>
  <cols>
    <col min="1" max="1" width="13.1992187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65" width="11.19921875" style="7"/>
    <col min="66" max="66" width="11.19921875" style="5"/>
    <col min="67" max="70" width="11.19921875" style="7"/>
    <col min="71" max="86" width="11.19921875" style="5"/>
    <col min="87" max="16384" width="11.19921875" style="7"/>
  </cols>
  <sheetData>
    <row r="1" spans="1:96" x14ac:dyDescent="0.2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196" t="s">
        <v>3938</v>
      </c>
      <c r="CE1" s="196" t="s">
        <v>3939</v>
      </c>
      <c r="CF1" s="196" t="s">
        <v>4009</v>
      </c>
      <c r="CG1" s="196" t="s">
        <v>4010</v>
      </c>
      <c r="CH1" s="196" t="s">
        <v>4011</v>
      </c>
      <c r="CI1" s="199" t="s">
        <v>4012</v>
      </c>
      <c r="CK1" s="5"/>
      <c r="CL1" s="5"/>
      <c r="CM1" s="202"/>
      <c r="CN1" s="5"/>
      <c r="CO1" s="5"/>
      <c r="CP1" s="5"/>
      <c r="CQ1" s="5"/>
      <c r="CR1" s="5"/>
    </row>
    <row r="2" spans="1:96" x14ac:dyDescent="0.2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197">
        <v>210.4473641342606</v>
      </c>
      <c r="CI2" s="200">
        <v>213.40880350875361</v>
      </c>
      <c r="CK2" s="5"/>
      <c r="CL2" s="5"/>
      <c r="CM2" s="5"/>
      <c r="CN2" s="5"/>
      <c r="CO2" s="5"/>
      <c r="CP2" s="21"/>
      <c r="CQ2" s="21"/>
      <c r="CR2" s="21"/>
    </row>
    <row r="3" spans="1:96" x14ac:dyDescent="0.2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197">
        <v>170.01748554420496</v>
      </c>
      <c r="CI3" s="200">
        <v>171.41637011126397</v>
      </c>
      <c r="CK3" s="5"/>
      <c r="CL3" s="5"/>
      <c r="CM3" s="5"/>
      <c r="CN3" s="5"/>
      <c r="CO3" s="5"/>
      <c r="CP3" s="21"/>
      <c r="CQ3" s="21"/>
      <c r="CR3" s="21"/>
    </row>
    <row r="4" spans="1:96" x14ac:dyDescent="0.2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197">
        <v>184.18332718917358</v>
      </c>
      <c r="CI4" s="200">
        <v>185.62411626200438</v>
      </c>
      <c r="CK4" s="5"/>
      <c r="CL4" s="5"/>
      <c r="CM4" s="5"/>
      <c r="CN4" s="5"/>
      <c r="CO4" s="5"/>
      <c r="CP4" s="21"/>
      <c r="CQ4" s="21"/>
      <c r="CR4" s="21"/>
    </row>
    <row r="5" spans="1:96" x14ac:dyDescent="0.2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197">
        <v>163.41380713013649</v>
      </c>
      <c r="CI5" s="200">
        <v>160.15272794399203</v>
      </c>
      <c r="CK5" s="5"/>
      <c r="CL5" s="5"/>
      <c r="CM5" s="5"/>
      <c r="CN5" s="5"/>
      <c r="CO5" s="5"/>
      <c r="CP5" s="21"/>
      <c r="CQ5" s="21"/>
      <c r="CR5" s="21"/>
    </row>
    <row r="6" spans="1:96" x14ac:dyDescent="0.2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197">
        <v>210.17349808691301</v>
      </c>
      <c r="CI6" s="200">
        <v>210.31237715035758</v>
      </c>
      <c r="CK6" s="5"/>
      <c r="CL6" s="5"/>
      <c r="CM6" s="5"/>
      <c r="CN6" s="5"/>
      <c r="CO6" s="5"/>
      <c r="CP6" s="21"/>
      <c r="CQ6" s="21"/>
      <c r="CR6" s="21"/>
    </row>
    <row r="7" spans="1:96" x14ac:dyDescent="0.2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197">
        <v>191.00104060288095</v>
      </c>
      <c r="CI7" s="200">
        <v>189.17515280494649</v>
      </c>
      <c r="CK7" s="5"/>
      <c r="CL7" s="5"/>
      <c r="CM7" s="5"/>
      <c r="CN7" s="5"/>
      <c r="CO7" s="5"/>
      <c r="CP7" s="21"/>
      <c r="CQ7" s="21"/>
      <c r="CR7" s="21"/>
    </row>
    <row r="8" spans="1:96" x14ac:dyDescent="0.2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197">
        <v>201.91317904115837</v>
      </c>
      <c r="CI8" s="200">
        <v>200.24299270899962</v>
      </c>
      <c r="CK8" s="5"/>
      <c r="CL8" s="5"/>
      <c r="CM8" s="5"/>
      <c r="CN8" s="5"/>
      <c r="CO8" s="5"/>
      <c r="CP8" s="21"/>
      <c r="CQ8" s="21"/>
      <c r="CR8" s="21"/>
    </row>
    <row r="9" spans="1:96" x14ac:dyDescent="0.2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197">
        <v>145.45603819529327</v>
      </c>
      <c r="CI9" s="200">
        <v>144.83429207801686</v>
      </c>
      <c r="CK9" s="5"/>
      <c r="CL9" s="5"/>
      <c r="CM9" s="5"/>
      <c r="CN9" s="5"/>
      <c r="CO9" s="5"/>
      <c r="CP9" s="21"/>
      <c r="CQ9" s="21"/>
      <c r="CR9" s="21"/>
    </row>
    <row r="10" spans="1:96" x14ac:dyDescent="0.2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197">
        <v>255.90759455835214</v>
      </c>
      <c r="CI10" s="200">
        <v>258.17290249447763</v>
      </c>
      <c r="CK10" s="5"/>
      <c r="CL10" s="5"/>
      <c r="CM10" s="5"/>
      <c r="CN10" s="5"/>
      <c r="CO10" s="5"/>
      <c r="CP10" s="21"/>
      <c r="CQ10" s="21"/>
      <c r="CR10" s="21"/>
    </row>
    <row r="11" spans="1:96" x14ac:dyDescent="0.2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197">
        <v>182.21752551118473</v>
      </c>
      <c r="CI11" s="200">
        <v>184.01885702871451</v>
      </c>
      <c r="CK11" s="5"/>
      <c r="CL11" s="5"/>
      <c r="CM11" s="5"/>
      <c r="CN11" s="5"/>
      <c r="CO11" s="5"/>
      <c r="CP11" s="21"/>
      <c r="CQ11" s="21"/>
      <c r="CR11" s="21"/>
    </row>
    <row r="12" spans="1:96" x14ac:dyDescent="0.2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197">
        <v>148.65625501390613</v>
      </c>
      <c r="CI12" s="200">
        <v>149.32080640055386</v>
      </c>
      <c r="CK12" s="5"/>
      <c r="CL12" s="5"/>
      <c r="CM12" s="5"/>
      <c r="CN12" s="5"/>
      <c r="CO12" s="5"/>
      <c r="CP12" s="21"/>
      <c r="CQ12" s="21"/>
      <c r="CR12" s="21"/>
    </row>
    <row r="13" spans="1:96" x14ac:dyDescent="0.2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197">
        <v>213.13489017012785</v>
      </c>
      <c r="CI13" s="200">
        <v>215.63118710917206</v>
      </c>
      <c r="CK13" s="5"/>
      <c r="CL13" s="5"/>
      <c r="CM13" s="5"/>
      <c r="CN13" s="5"/>
      <c r="CO13" s="5"/>
      <c r="CP13" s="21"/>
      <c r="CQ13" s="21"/>
      <c r="CR13" s="21"/>
    </row>
    <row r="14" spans="1:96" x14ac:dyDescent="0.2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197">
        <v>162.25620713536514</v>
      </c>
      <c r="CI14" s="200">
        <v>164.07763356930408</v>
      </c>
      <c r="CK14" s="5"/>
      <c r="CL14" s="5"/>
      <c r="CM14" s="5"/>
      <c r="CN14" s="5"/>
      <c r="CO14" s="5"/>
      <c r="CP14" s="21"/>
      <c r="CQ14" s="21"/>
      <c r="CR14" s="21"/>
    </row>
    <row r="15" spans="1:96" x14ac:dyDescent="0.2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197">
        <v>162.45453838412868</v>
      </c>
      <c r="CI15" s="200">
        <v>165.81063448897893</v>
      </c>
      <c r="CK15" s="5"/>
      <c r="CL15" s="5"/>
      <c r="CM15" s="5"/>
      <c r="CN15" s="5"/>
      <c r="CO15" s="5"/>
      <c r="CP15" s="21"/>
      <c r="CQ15" s="21"/>
      <c r="CR15" s="21"/>
    </row>
    <row r="16" spans="1:96" x14ac:dyDescent="0.2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197">
        <v>165.07469443951436</v>
      </c>
      <c r="CI16" s="200">
        <v>166.92370113547804</v>
      </c>
      <c r="CK16" s="5"/>
      <c r="CL16" s="5"/>
      <c r="CM16" s="5"/>
      <c r="CN16" s="5"/>
      <c r="CO16" s="5"/>
      <c r="CP16" s="21"/>
      <c r="CQ16" s="21"/>
      <c r="CR16" s="21"/>
    </row>
    <row r="17" spans="1:96" x14ac:dyDescent="0.2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197">
        <v>178.06714720380327</v>
      </c>
      <c r="CI17" s="200">
        <v>173.96810813059332</v>
      </c>
      <c r="CK17" s="5"/>
      <c r="CL17" s="5"/>
      <c r="CM17" s="5"/>
      <c r="CN17" s="5"/>
      <c r="CO17" s="5"/>
      <c r="CP17" s="21"/>
      <c r="CQ17" s="21"/>
      <c r="CR17" s="21"/>
    </row>
    <row r="18" spans="1:96" x14ac:dyDescent="0.2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197">
        <v>178.03501556452053</v>
      </c>
      <c r="CI18" s="200">
        <v>178.27169313942156</v>
      </c>
      <c r="CK18" s="5"/>
      <c r="CL18" s="5"/>
      <c r="CM18" s="5"/>
      <c r="CN18" s="5"/>
      <c r="CO18" s="5"/>
      <c r="CP18" s="21"/>
      <c r="CQ18" s="21"/>
      <c r="CR18" s="21"/>
    </row>
    <row r="19" spans="1:96" x14ac:dyDescent="0.2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197">
        <v>152.80129628882545</v>
      </c>
      <c r="CI19" s="200">
        <v>149.60471994841924</v>
      </c>
      <c r="CK19" s="5"/>
      <c r="CL19" s="5"/>
      <c r="CM19" s="5"/>
      <c r="CN19" s="5"/>
      <c r="CO19" s="5"/>
      <c r="CP19" s="21"/>
      <c r="CQ19" s="21"/>
      <c r="CR19" s="21"/>
    </row>
    <row r="20" spans="1:96" x14ac:dyDescent="0.2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197">
        <v>163.13739938187845</v>
      </c>
      <c r="CI20" s="200">
        <v>163.24454156926748</v>
      </c>
      <c r="CK20" s="5"/>
      <c r="CL20" s="5"/>
      <c r="CM20" s="5"/>
      <c r="CN20" s="5"/>
      <c r="CO20" s="5"/>
      <c r="CP20" s="21"/>
      <c r="CQ20" s="21"/>
      <c r="CR20" s="21"/>
    </row>
    <row r="21" spans="1:96" x14ac:dyDescent="0.2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197">
        <v>168.33381122000097</v>
      </c>
      <c r="CI21" s="200">
        <v>167.76871630355612</v>
      </c>
      <c r="CK21" s="5"/>
      <c r="CL21" s="5"/>
      <c r="CM21" s="5"/>
      <c r="CN21" s="5"/>
      <c r="CO21" s="5"/>
      <c r="CP21" s="21"/>
      <c r="CQ21" s="21"/>
      <c r="CR21" s="21"/>
    </row>
    <row r="22" spans="1:96" x14ac:dyDescent="0.2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197">
        <v>154.21365736138054</v>
      </c>
      <c r="CI22" s="200">
        <v>153.23474617178806</v>
      </c>
      <c r="CK22" s="5"/>
      <c r="CL22" s="5"/>
      <c r="CM22" s="5"/>
      <c r="CN22" s="5"/>
      <c r="CO22" s="5"/>
      <c r="CP22" s="21"/>
      <c r="CQ22" s="21"/>
      <c r="CR22" s="21"/>
    </row>
    <row r="23" spans="1:96" x14ac:dyDescent="0.2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197">
        <v>220.78887060942785</v>
      </c>
      <c r="CI23" s="200">
        <v>223.15486896836859</v>
      </c>
      <c r="CK23" s="5"/>
      <c r="CL23" s="5"/>
      <c r="CM23" s="5"/>
      <c r="CN23" s="5"/>
      <c r="CO23" s="5"/>
      <c r="CP23" s="21"/>
      <c r="CQ23" s="21"/>
      <c r="CR23" s="21"/>
    </row>
    <row r="24" spans="1:96" x14ac:dyDescent="0.2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197">
        <v>188.69923658047273</v>
      </c>
      <c r="CI24" s="200">
        <v>190.10760072079694</v>
      </c>
      <c r="CK24" s="5"/>
      <c r="CL24" s="5"/>
      <c r="CM24" s="5"/>
      <c r="CN24" s="5"/>
      <c r="CO24" s="5"/>
      <c r="CP24" s="21"/>
      <c r="CQ24" s="21"/>
      <c r="CR24" s="21"/>
    </row>
    <row r="25" spans="1:96" x14ac:dyDescent="0.2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197">
        <v>185.26985035645927</v>
      </c>
      <c r="CI25" s="200">
        <v>184.3293053972811</v>
      </c>
      <c r="CK25" s="5"/>
      <c r="CL25" s="5"/>
      <c r="CM25" s="5"/>
      <c r="CN25" s="5"/>
      <c r="CO25" s="5"/>
      <c r="CP25" s="21"/>
      <c r="CQ25" s="21"/>
      <c r="CR25" s="21"/>
    </row>
    <row r="26" spans="1:96" x14ac:dyDescent="0.2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197">
        <v>256.09138340817327</v>
      </c>
      <c r="CI26" s="200">
        <v>263.22815970080848</v>
      </c>
      <c r="CK26" s="5"/>
      <c r="CL26" s="5"/>
      <c r="CM26" s="5"/>
      <c r="CN26" s="5"/>
      <c r="CO26" s="5"/>
      <c r="CP26" s="21"/>
      <c r="CQ26" s="21"/>
      <c r="CR26" s="21"/>
    </row>
    <row r="27" spans="1:96" x14ac:dyDescent="0.2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197">
        <v>136.77791229399907</v>
      </c>
      <c r="CI27" s="200">
        <v>137.9717146652894</v>
      </c>
      <c r="CK27" s="5"/>
      <c r="CL27" s="5"/>
      <c r="CM27" s="5"/>
      <c r="CN27" s="5"/>
      <c r="CO27" s="5"/>
      <c r="CP27" s="21"/>
      <c r="CQ27" s="21"/>
      <c r="CR27" s="21"/>
    </row>
    <row r="28" spans="1:96" x14ac:dyDescent="0.2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197">
        <v>214.90059188423365</v>
      </c>
      <c r="CI28" s="200">
        <v>219.45562601140119</v>
      </c>
      <c r="CK28" s="5"/>
      <c r="CL28" s="5"/>
      <c r="CM28" s="5"/>
      <c r="CN28" s="5"/>
      <c r="CO28" s="5"/>
      <c r="CP28" s="21"/>
      <c r="CQ28" s="21"/>
      <c r="CR28" s="21"/>
    </row>
    <row r="29" spans="1:96" x14ac:dyDescent="0.2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197">
        <v>174.96791167229614</v>
      </c>
      <c r="CI29" s="200">
        <v>177.68486140311356</v>
      </c>
      <c r="CK29" s="5"/>
      <c r="CL29" s="5"/>
      <c r="CM29" s="5"/>
      <c r="CN29" s="5"/>
      <c r="CO29" s="5"/>
      <c r="CP29" s="21"/>
      <c r="CQ29" s="21"/>
      <c r="CR29" s="21"/>
    </row>
    <row r="30" spans="1:96" x14ac:dyDescent="0.2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197">
        <v>189.28101670761529</v>
      </c>
      <c r="CI30" s="200">
        <v>192.08422392584589</v>
      </c>
      <c r="CK30" s="5"/>
      <c r="CL30" s="5"/>
      <c r="CM30" s="5"/>
      <c r="CN30" s="5"/>
      <c r="CO30" s="5"/>
      <c r="CP30" s="21"/>
      <c r="CQ30" s="21"/>
      <c r="CR30" s="21"/>
    </row>
    <row r="31" spans="1:96" x14ac:dyDescent="0.2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197">
        <v>168.84874895303037</v>
      </c>
      <c r="CI31" s="200">
        <v>166.64642772954568</v>
      </c>
      <c r="CK31" s="5"/>
      <c r="CL31" s="5"/>
      <c r="CM31" s="5"/>
      <c r="CN31" s="5"/>
      <c r="CO31" s="5"/>
      <c r="CP31" s="21"/>
      <c r="CQ31" s="21"/>
      <c r="CR31" s="21"/>
    </row>
    <row r="32" spans="1:96" x14ac:dyDescent="0.2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197">
        <v>213.94298214797087</v>
      </c>
      <c r="CI32" s="200">
        <v>215.38227281015932</v>
      </c>
      <c r="CK32" s="5"/>
      <c r="CL32" s="5"/>
      <c r="CM32" s="5"/>
      <c r="CN32" s="5"/>
      <c r="CO32" s="5"/>
      <c r="CP32" s="21"/>
      <c r="CQ32" s="21"/>
      <c r="CR32" s="21"/>
    </row>
    <row r="33" spans="1:96" x14ac:dyDescent="0.2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197">
        <v>196.98018974415166</v>
      </c>
      <c r="CI33" s="200">
        <v>196.4464982243056</v>
      </c>
      <c r="CK33" s="5"/>
      <c r="CL33" s="5"/>
      <c r="CM33" s="5"/>
      <c r="CN33" s="5"/>
      <c r="CO33" s="5"/>
      <c r="CP33" s="21"/>
      <c r="CQ33" s="21"/>
      <c r="CR33" s="21"/>
    </row>
    <row r="34" spans="1:96" x14ac:dyDescent="0.2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197">
        <v>208.50559439830181</v>
      </c>
      <c r="CI34" s="200">
        <v>208.09463343254976</v>
      </c>
      <c r="CK34" s="5"/>
      <c r="CL34" s="5"/>
      <c r="CM34" s="5"/>
      <c r="CN34" s="5"/>
      <c r="CO34" s="5"/>
      <c r="CP34" s="21"/>
      <c r="CQ34" s="21"/>
      <c r="CR34" s="21"/>
    </row>
    <row r="35" spans="1:96" x14ac:dyDescent="0.2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197">
        <v>150.52125536482052</v>
      </c>
      <c r="CI35" s="200">
        <v>150.90527548898919</v>
      </c>
      <c r="CK35" s="5"/>
      <c r="CL35" s="5"/>
      <c r="CM35" s="5"/>
      <c r="CN35" s="5"/>
      <c r="CO35" s="5"/>
      <c r="CP35" s="21"/>
      <c r="CQ35" s="21"/>
      <c r="CR35" s="21"/>
    </row>
    <row r="36" spans="1:96" x14ac:dyDescent="0.2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197">
        <v>262.04930752517475</v>
      </c>
      <c r="CI36" s="200">
        <v>265.92820847698164</v>
      </c>
      <c r="CK36" s="5"/>
      <c r="CL36" s="5"/>
      <c r="CM36" s="5"/>
      <c r="CN36" s="5"/>
      <c r="CO36" s="5"/>
      <c r="CP36" s="21"/>
      <c r="CQ36" s="21"/>
      <c r="CR36" s="21"/>
    </row>
    <row r="37" spans="1:96" x14ac:dyDescent="0.2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197">
        <v>188.40988099664011</v>
      </c>
      <c r="CI37" s="200">
        <v>191.58011314191126</v>
      </c>
      <c r="CK37" s="5"/>
      <c r="CL37" s="5"/>
      <c r="CM37" s="5"/>
      <c r="CN37" s="5"/>
      <c r="CO37" s="5"/>
      <c r="CP37" s="21"/>
      <c r="CQ37" s="21"/>
      <c r="CR37" s="21"/>
    </row>
    <row r="38" spans="1:96" x14ac:dyDescent="0.2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197">
        <v>153.57794144076954</v>
      </c>
      <c r="CI38" s="200">
        <v>155.32786710379295</v>
      </c>
      <c r="CK38" s="5"/>
      <c r="CL38" s="5"/>
      <c r="CM38" s="5"/>
      <c r="CN38" s="5"/>
      <c r="CO38" s="5"/>
      <c r="CP38" s="21"/>
      <c r="CQ38" s="21"/>
      <c r="CR38" s="21"/>
    </row>
    <row r="39" spans="1:96" x14ac:dyDescent="0.2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197">
        <v>219.45662912749393</v>
      </c>
      <c r="CI39" s="200">
        <v>223.60349280464047</v>
      </c>
      <c r="CK39" s="5"/>
      <c r="CL39" s="5"/>
      <c r="CM39" s="5"/>
      <c r="CN39" s="5"/>
      <c r="CO39" s="5"/>
      <c r="CP39" s="21"/>
      <c r="CQ39" s="21"/>
      <c r="CR39" s="21"/>
    </row>
    <row r="40" spans="1:96" x14ac:dyDescent="0.2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197">
        <v>168.29157552794905</v>
      </c>
      <c r="CI40" s="200">
        <v>171.45274478204252</v>
      </c>
      <c r="CK40" s="5"/>
      <c r="CL40" s="5"/>
      <c r="CM40" s="5"/>
      <c r="CN40" s="5"/>
      <c r="CO40" s="5"/>
      <c r="CP40" s="21"/>
      <c r="CQ40" s="21"/>
      <c r="CR40" s="21"/>
    </row>
    <row r="41" spans="1:96" x14ac:dyDescent="0.2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197">
        <v>167.65392186044639</v>
      </c>
      <c r="CI41" s="200">
        <v>172.32543502929539</v>
      </c>
      <c r="CK41" s="5"/>
      <c r="CL41" s="5"/>
      <c r="CM41" s="5"/>
      <c r="CN41" s="5"/>
      <c r="CO41" s="5"/>
      <c r="CP41" s="21"/>
      <c r="CQ41" s="21"/>
      <c r="CR41" s="21"/>
    </row>
    <row r="42" spans="1:96" x14ac:dyDescent="0.2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197">
        <v>168.85996055647104</v>
      </c>
      <c r="CI42" s="200">
        <v>171.63275917070402</v>
      </c>
      <c r="CK42" s="5"/>
      <c r="CL42" s="5"/>
      <c r="CM42" s="5"/>
      <c r="CN42" s="5"/>
      <c r="CO42" s="5"/>
      <c r="CP42" s="21"/>
      <c r="CQ42" s="21"/>
      <c r="CR42" s="21"/>
    </row>
    <row r="43" spans="1:96" x14ac:dyDescent="0.2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197">
        <v>183.23431035675662</v>
      </c>
      <c r="CI43" s="200">
        <v>180.26904031733764</v>
      </c>
      <c r="CK43" s="5"/>
      <c r="CL43" s="5"/>
      <c r="CM43" s="5"/>
      <c r="CN43" s="5"/>
      <c r="CO43" s="5"/>
      <c r="CP43" s="21"/>
      <c r="CQ43" s="21"/>
      <c r="CR43" s="21"/>
    </row>
    <row r="44" spans="1:96" x14ac:dyDescent="0.2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197">
        <v>181.55608421652065</v>
      </c>
      <c r="CI44" s="200">
        <v>182.94813515615294</v>
      </c>
      <c r="CK44" s="5"/>
      <c r="CL44" s="5"/>
      <c r="CM44" s="5"/>
      <c r="CN44" s="5"/>
      <c r="CO44" s="5"/>
      <c r="CP44" s="21"/>
      <c r="CQ44" s="21"/>
      <c r="CR44" s="21"/>
    </row>
    <row r="45" spans="1:96" x14ac:dyDescent="0.2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197">
        <v>157.69762831636118</v>
      </c>
      <c r="CI45" s="200">
        <v>155.5239634892169</v>
      </c>
      <c r="CK45" s="5"/>
      <c r="CL45" s="5"/>
      <c r="CM45" s="5"/>
      <c r="CN45" s="5"/>
      <c r="CO45" s="5"/>
      <c r="CP45" s="21"/>
      <c r="CQ45" s="21"/>
      <c r="CR45" s="21"/>
    </row>
    <row r="46" spans="1:96" x14ac:dyDescent="0.2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197">
        <v>168.05927027177083</v>
      </c>
      <c r="CI46" s="200">
        <v>169.4093510998199</v>
      </c>
      <c r="CK46" s="5"/>
      <c r="CL46" s="5"/>
      <c r="CM46" s="5"/>
      <c r="CN46" s="5"/>
      <c r="CO46" s="5"/>
      <c r="CP46" s="21"/>
      <c r="CQ46" s="21"/>
      <c r="CR46" s="21"/>
    </row>
    <row r="47" spans="1:96" x14ac:dyDescent="0.2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197">
        <v>173.28065306666198</v>
      </c>
      <c r="CI47" s="200">
        <v>173.92063599104739</v>
      </c>
      <c r="CK47" s="5"/>
      <c r="CL47" s="5"/>
      <c r="CM47" s="5"/>
      <c r="CN47" s="5"/>
      <c r="CO47" s="5"/>
      <c r="CP47" s="21"/>
      <c r="CQ47" s="21"/>
      <c r="CR47" s="21"/>
    </row>
    <row r="48" spans="1:96" x14ac:dyDescent="0.2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197">
        <v>159.02766151513026</v>
      </c>
      <c r="CI48" s="200">
        <v>159.16319251649134</v>
      </c>
      <c r="CK48" s="5"/>
      <c r="CL48" s="5"/>
      <c r="CM48" s="5"/>
      <c r="CN48" s="5"/>
      <c r="CO48" s="5"/>
      <c r="CP48" s="21"/>
      <c r="CQ48" s="21"/>
      <c r="CR48" s="21"/>
    </row>
    <row r="49" spans="1:96" x14ac:dyDescent="0.2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197">
        <v>227.47126204080755</v>
      </c>
      <c r="CI49" s="200">
        <v>231.58109471873175</v>
      </c>
      <c r="CK49" s="5"/>
      <c r="CL49" s="5"/>
      <c r="CM49" s="5"/>
      <c r="CN49" s="5"/>
      <c r="CO49" s="5"/>
      <c r="CP49" s="21"/>
      <c r="CQ49" s="21"/>
      <c r="CR49" s="21"/>
    </row>
    <row r="50" spans="1:96" x14ac:dyDescent="0.2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197">
        <v>194.18525925708673</v>
      </c>
      <c r="CI50" s="200">
        <v>196.97861821659242</v>
      </c>
      <c r="CK50" s="5"/>
      <c r="CL50" s="5"/>
      <c r="CM50" s="5"/>
      <c r="CN50" s="5"/>
      <c r="CO50" s="5"/>
      <c r="CP50" s="21"/>
      <c r="CQ50" s="21"/>
      <c r="CR50" s="21"/>
    </row>
    <row r="51" spans="1:96" x14ac:dyDescent="0.2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197">
        <v>191.0742676598145</v>
      </c>
      <c r="CI51" s="200">
        <v>191.53195738157495</v>
      </c>
      <c r="CK51" s="5"/>
      <c r="CL51" s="5"/>
      <c r="CM51" s="5"/>
      <c r="CN51" s="5"/>
      <c r="CO51" s="5"/>
      <c r="CP51" s="21"/>
      <c r="CQ51" s="21"/>
      <c r="CR51" s="21"/>
    </row>
    <row r="52" spans="1:96" x14ac:dyDescent="0.2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197">
        <v>264.21776825325929</v>
      </c>
      <c r="CI52" s="200">
        <v>273.33648472444401</v>
      </c>
      <c r="CK52" s="5"/>
      <c r="CL52" s="5"/>
      <c r="CM52" s="5"/>
      <c r="CN52" s="5"/>
      <c r="CO52" s="5"/>
      <c r="CP52" s="21"/>
      <c r="CQ52" s="21"/>
      <c r="CR52" s="21"/>
    </row>
    <row r="53" spans="1:96" x14ac:dyDescent="0.2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197">
        <v>141.42896781232355</v>
      </c>
      <c r="CI53" s="200">
        <v>143.63618529545144</v>
      </c>
      <c r="CK53" s="5"/>
      <c r="CL53" s="5"/>
      <c r="CM53" s="5"/>
      <c r="CN53" s="5"/>
      <c r="CO53" s="5"/>
      <c r="CP53" s="21"/>
      <c r="CQ53" s="21"/>
      <c r="CR53" s="21"/>
    </row>
    <row r="54" spans="1:96" x14ac:dyDescent="0.2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197">
        <v>212.74630808098979</v>
      </c>
      <c r="CI54" s="200">
        <v>218.31281492103045</v>
      </c>
      <c r="CK54" s="5"/>
      <c r="CL54" s="5"/>
      <c r="CM54" s="5"/>
      <c r="CN54" s="5"/>
      <c r="CO54" s="5"/>
      <c r="CP54" s="21"/>
      <c r="CQ54" s="21"/>
      <c r="CR54" s="21"/>
    </row>
    <row r="55" spans="1:96" x14ac:dyDescent="0.2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197">
        <v>173.80162614449213</v>
      </c>
      <c r="CI55" s="200">
        <v>177.40090782054727</v>
      </c>
      <c r="CK55" s="5"/>
      <c r="CL55" s="5"/>
      <c r="CM55" s="5"/>
      <c r="CN55" s="5"/>
      <c r="CO55" s="5"/>
      <c r="CP55" s="21"/>
      <c r="CQ55" s="21"/>
      <c r="CR55" s="21"/>
    </row>
    <row r="56" spans="1:96" x14ac:dyDescent="0.2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197">
        <v>188.62471435046277</v>
      </c>
      <c r="CI56" s="200">
        <v>192.30431476987241</v>
      </c>
      <c r="CK56" s="5"/>
      <c r="CL56" s="5"/>
      <c r="CM56" s="5"/>
      <c r="CN56" s="5"/>
      <c r="CO56" s="5"/>
      <c r="CP56" s="21"/>
      <c r="CQ56" s="21"/>
      <c r="CR56" s="21"/>
    </row>
    <row r="57" spans="1:96" x14ac:dyDescent="0.2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197">
        <v>168.70110163827169</v>
      </c>
      <c r="CI57" s="200">
        <v>167.24158644566688</v>
      </c>
      <c r="CK57" s="5"/>
      <c r="CL57" s="5"/>
      <c r="CM57" s="5"/>
      <c r="CN57" s="5"/>
      <c r="CO57" s="5"/>
      <c r="CP57" s="21"/>
      <c r="CQ57" s="21"/>
      <c r="CR57" s="21"/>
    </row>
    <row r="58" spans="1:96" x14ac:dyDescent="0.2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197">
        <v>212.94418402611223</v>
      </c>
      <c r="CI58" s="200">
        <v>215.43513402704667</v>
      </c>
      <c r="CK58" s="5"/>
      <c r="CL58" s="5"/>
      <c r="CM58" s="5"/>
      <c r="CN58" s="5"/>
      <c r="CO58" s="5"/>
      <c r="CP58" s="21"/>
      <c r="CQ58" s="21"/>
      <c r="CR58" s="21"/>
    </row>
    <row r="59" spans="1:96" x14ac:dyDescent="0.2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197">
        <v>196.30316317034044</v>
      </c>
      <c r="CI59" s="200">
        <v>196.74311417383009</v>
      </c>
      <c r="CK59" s="5"/>
      <c r="CL59" s="5"/>
      <c r="CM59" s="5"/>
      <c r="CN59" s="5"/>
      <c r="CO59" s="5"/>
      <c r="CP59" s="21"/>
      <c r="CQ59" s="21"/>
      <c r="CR59" s="21"/>
    </row>
    <row r="60" spans="1:96" x14ac:dyDescent="0.2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197">
        <v>208.66595682903753</v>
      </c>
      <c r="CI60" s="200">
        <v>208.99325964515262</v>
      </c>
      <c r="CK60" s="5"/>
      <c r="CL60" s="5"/>
      <c r="CM60" s="5"/>
      <c r="CN60" s="5"/>
      <c r="CO60" s="5"/>
      <c r="CP60" s="21"/>
      <c r="CQ60" s="21"/>
      <c r="CR60" s="21"/>
    </row>
    <row r="61" spans="1:96" x14ac:dyDescent="0.2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197">
        <v>150.99384898963658</v>
      </c>
      <c r="CI61" s="200">
        <v>152.06793945571752</v>
      </c>
      <c r="CK61" s="5"/>
      <c r="CL61" s="5"/>
      <c r="CM61" s="5"/>
      <c r="CN61" s="5"/>
      <c r="CO61" s="5"/>
      <c r="CP61" s="21"/>
      <c r="CQ61" s="21"/>
      <c r="CR61" s="21"/>
    </row>
    <row r="62" spans="1:96" x14ac:dyDescent="0.2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197">
        <v>264.29173762035043</v>
      </c>
      <c r="CI62" s="200">
        <v>269.14815803861558</v>
      </c>
      <c r="CK62" s="5"/>
      <c r="CL62" s="5"/>
      <c r="CM62" s="5"/>
      <c r="CN62" s="5"/>
      <c r="CO62" s="5"/>
      <c r="CP62" s="21"/>
      <c r="CQ62" s="21"/>
      <c r="CR62" s="21"/>
    </row>
    <row r="63" spans="1:96" x14ac:dyDescent="0.2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197">
        <v>188.77530599381177</v>
      </c>
      <c r="CI63" s="200">
        <v>192.69331979240556</v>
      </c>
      <c r="CK63" s="5"/>
      <c r="CL63" s="5"/>
      <c r="CM63" s="5"/>
      <c r="CN63" s="5"/>
      <c r="CO63" s="5"/>
      <c r="CP63" s="21"/>
      <c r="CQ63" s="21"/>
      <c r="CR63" s="21"/>
    </row>
    <row r="64" spans="1:96" x14ac:dyDescent="0.2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197">
        <v>153.65230490231082</v>
      </c>
      <c r="CI64" s="200">
        <v>155.96806258806535</v>
      </c>
      <c r="CK64" s="5"/>
      <c r="CL64" s="5"/>
      <c r="CM64" s="5"/>
      <c r="CN64" s="5"/>
      <c r="CO64" s="5"/>
      <c r="CP64" s="21"/>
      <c r="CQ64" s="21"/>
      <c r="CR64" s="21"/>
    </row>
    <row r="65" spans="1:96" x14ac:dyDescent="0.2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197">
        <v>217.73409589724577</v>
      </c>
      <c r="CI65" s="200">
        <v>223.04592515052661</v>
      </c>
      <c r="CK65" s="5"/>
      <c r="CL65" s="5"/>
      <c r="CM65" s="5"/>
      <c r="CN65" s="5"/>
      <c r="CO65" s="5"/>
      <c r="CP65" s="21"/>
      <c r="CQ65" s="21"/>
      <c r="CR65" s="21"/>
    </row>
    <row r="66" spans="1:96" x14ac:dyDescent="0.2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197">
        <v>170.49417076918874</v>
      </c>
      <c r="CI66" s="200">
        <v>174.35048324675284</v>
      </c>
      <c r="CK66" s="5"/>
      <c r="CL66" s="5"/>
      <c r="CM66" s="5"/>
      <c r="CN66" s="5"/>
      <c r="CO66" s="5"/>
      <c r="CP66" s="21"/>
      <c r="CQ66" s="21"/>
      <c r="CR66" s="21"/>
    </row>
    <row r="67" spans="1:96" x14ac:dyDescent="0.2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197">
        <v>168.39261751530617</v>
      </c>
      <c r="CI67" s="200">
        <v>173.96672097398783</v>
      </c>
      <c r="CK67" s="5"/>
      <c r="CL67" s="5"/>
      <c r="CM67" s="5"/>
      <c r="CN67" s="5"/>
      <c r="CO67" s="5"/>
      <c r="CP67" s="21"/>
      <c r="CQ67" s="21"/>
      <c r="CR67" s="21"/>
    </row>
    <row r="68" spans="1:96" x14ac:dyDescent="0.2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197">
        <v>169.21791572717902</v>
      </c>
      <c r="CI68" s="200">
        <v>172.71863061329054</v>
      </c>
      <c r="CK68" s="5"/>
      <c r="CL68" s="5"/>
      <c r="CM68" s="5"/>
      <c r="CN68" s="5"/>
      <c r="CO68" s="5"/>
      <c r="CP68" s="21"/>
      <c r="CQ68" s="21"/>
      <c r="CR68" s="21"/>
    </row>
    <row r="69" spans="1:96" x14ac:dyDescent="0.2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197">
        <v>183.1919824416934</v>
      </c>
      <c r="CI69" s="200">
        <v>180.82214927771255</v>
      </c>
      <c r="CK69" s="5"/>
      <c r="CL69" s="5"/>
      <c r="CM69" s="5"/>
      <c r="CN69" s="5"/>
      <c r="CO69" s="5"/>
      <c r="CP69" s="21"/>
      <c r="CQ69" s="21"/>
      <c r="CR69" s="21"/>
    </row>
    <row r="70" spans="1:96" x14ac:dyDescent="0.2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197">
        <v>181.43627675754601</v>
      </c>
      <c r="CI70" s="200">
        <v>183.93513454576026</v>
      </c>
      <c r="CK70" s="5"/>
      <c r="CL70" s="5"/>
      <c r="CM70" s="5"/>
      <c r="CN70" s="5"/>
      <c r="CO70" s="5"/>
      <c r="CP70" s="21"/>
      <c r="CQ70" s="21"/>
      <c r="CR70" s="21"/>
    </row>
    <row r="71" spans="1:96" x14ac:dyDescent="0.2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197">
        <v>157.53614704302208</v>
      </c>
      <c r="CI71" s="200">
        <v>156.17915936259618</v>
      </c>
      <c r="CK71" s="5"/>
      <c r="CL71" s="5"/>
      <c r="CM71" s="5"/>
      <c r="CN71" s="5"/>
      <c r="CO71" s="5"/>
      <c r="CP71" s="21"/>
      <c r="CQ71" s="21"/>
      <c r="CR71" s="21"/>
    </row>
    <row r="72" spans="1:96" x14ac:dyDescent="0.2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197">
        <v>167.97092476808749</v>
      </c>
      <c r="CI72" s="200">
        <v>170.03738704455355</v>
      </c>
      <c r="CK72" s="5"/>
      <c r="CL72" s="5"/>
      <c r="CM72" s="5"/>
      <c r="CN72" s="5"/>
      <c r="CO72" s="5"/>
      <c r="CP72" s="21"/>
      <c r="CQ72" s="21"/>
      <c r="CR72" s="21"/>
    </row>
    <row r="73" spans="1:96" x14ac:dyDescent="0.2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197">
        <v>173.54045820681691</v>
      </c>
      <c r="CI73" s="200">
        <v>175.12386345027647</v>
      </c>
      <c r="CK73" s="5"/>
      <c r="CL73" s="5"/>
      <c r="CM73" s="5"/>
      <c r="CN73" s="5"/>
      <c r="CO73" s="5"/>
      <c r="CP73" s="21"/>
      <c r="CQ73" s="21"/>
      <c r="CR73" s="21"/>
    </row>
    <row r="74" spans="1:96" x14ac:dyDescent="0.2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197">
        <v>159.0813976180111</v>
      </c>
      <c r="CI74" s="200">
        <v>159.94462904615298</v>
      </c>
      <c r="CK74" s="5"/>
      <c r="CL74" s="5"/>
      <c r="CM74" s="5"/>
      <c r="CN74" s="5"/>
      <c r="CO74" s="5"/>
      <c r="CP74" s="21"/>
      <c r="CQ74" s="21"/>
      <c r="CR74" s="21"/>
    </row>
    <row r="75" spans="1:96" x14ac:dyDescent="0.2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197">
        <v>227.50043279928582</v>
      </c>
      <c r="CI75" s="200">
        <v>232.74544535036799</v>
      </c>
      <c r="CK75" s="5"/>
      <c r="CL75" s="5"/>
      <c r="CM75" s="5"/>
      <c r="CN75" s="5"/>
      <c r="CO75" s="5"/>
      <c r="CP75" s="21"/>
      <c r="CQ75" s="21"/>
      <c r="CR75" s="21"/>
    </row>
    <row r="76" spans="1:96" x14ac:dyDescent="0.2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197">
        <v>194.45118537482844</v>
      </c>
      <c r="CI76" s="200">
        <v>198.14050795445215</v>
      </c>
      <c r="CK76" s="5"/>
      <c r="CL76" s="5"/>
      <c r="CM76" s="5"/>
      <c r="CN76" s="5"/>
      <c r="CO76" s="5"/>
      <c r="CP76" s="21"/>
      <c r="CQ76" s="21"/>
      <c r="CR76" s="21"/>
    </row>
    <row r="77" spans="1:96" x14ac:dyDescent="0.2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197">
        <v>190.6515922228939</v>
      </c>
      <c r="CI77" s="200">
        <v>192.03892225303122</v>
      </c>
      <c r="CK77" s="5"/>
      <c r="CL77" s="5"/>
      <c r="CM77" s="5"/>
      <c r="CN77" s="5"/>
      <c r="CO77" s="5"/>
      <c r="CP77" s="21"/>
      <c r="CQ77" s="21"/>
      <c r="CR77" s="21"/>
    </row>
    <row r="78" spans="1:96" x14ac:dyDescent="0.2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197">
        <v>263.73588799569967</v>
      </c>
      <c r="CI78" s="200">
        <v>273.9269231533064</v>
      </c>
      <c r="CK78" s="5"/>
      <c r="CL78" s="5"/>
      <c r="CM78" s="5"/>
      <c r="CN78" s="5"/>
      <c r="CO78" s="5"/>
      <c r="CP78" s="21"/>
      <c r="CQ78" s="21"/>
      <c r="CR78" s="21"/>
    </row>
    <row r="79" spans="1:96" x14ac:dyDescent="0.2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197">
        <v>141.7389345288459</v>
      </c>
      <c r="CI79" s="200">
        <v>144.55615496314417</v>
      </c>
      <c r="CK79" s="5"/>
      <c r="CL79" s="5"/>
      <c r="CM79" s="5"/>
      <c r="CN79" s="5"/>
      <c r="CO79" s="5"/>
      <c r="CP79" s="21"/>
      <c r="CQ79" s="21"/>
      <c r="CR79" s="21"/>
    </row>
    <row r="80" spans="1:96" x14ac:dyDescent="0.2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197">
        <v>232.49474658216602</v>
      </c>
      <c r="CI80" s="200">
        <v>239.65467536406982</v>
      </c>
      <c r="CK80" s="5"/>
      <c r="CL80" s="5"/>
      <c r="CM80" s="5"/>
      <c r="CN80" s="5"/>
      <c r="CO80" s="5"/>
      <c r="CP80" s="21"/>
      <c r="CQ80" s="21"/>
      <c r="CR80" s="21"/>
    </row>
    <row r="81" spans="1:96" x14ac:dyDescent="0.2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197">
        <v>189.22469185820486</v>
      </c>
      <c r="CI81" s="200">
        <v>193.88050346623743</v>
      </c>
      <c r="CK81" s="5"/>
      <c r="CL81" s="5"/>
      <c r="CM81" s="5"/>
      <c r="CN81" s="5"/>
      <c r="CO81" s="5"/>
      <c r="CP81" s="21"/>
      <c r="CQ81" s="21"/>
      <c r="CR81" s="21"/>
    </row>
    <row r="82" spans="1:96" x14ac:dyDescent="0.2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197">
        <v>203.5840509380113</v>
      </c>
      <c r="CI82" s="200">
        <v>208.47008829852558</v>
      </c>
      <c r="CK82" s="5"/>
      <c r="CL82" s="5"/>
      <c r="CM82" s="5"/>
      <c r="CN82" s="5"/>
      <c r="CO82" s="5"/>
      <c r="CP82" s="21"/>
      <c r="CQ82" s="21"/>
      <c r="CR82" s="21"/>
    </row>
    <row r="83" spans="1:96" x14ac:dyDescent="0.2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197">
        <v>182.12298964579884</v>
      </c>
      <c r="CI83" s="200">
        <v>181.45495262172497</v>
      </c>
      <c r="CK83" s="5"/>
      <c r="CL83" s="5"/>
      <c r="CM83" s="5"/>
      <c r="CN83" s="5"/>
      <c r="CO83" s="5"/>
      <c r="CP83" s="21"/>
      <c r="CQ83" s="21"/>
      <c r="CR83" s="21"/>
    </row>
    <row r="84" spans="1:96" x14ac:dyDescent="0.2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197">
        <v>227.40032342623601</v>
      </c>
      <c r="CI84" s="200">
        <v>230.97451266100055</v>
      </c>
      <c r="CK84" s="5"/>
      <c r="CL84" s="5"/>
      <c r="CM84" s="5"/>
      <c r="CN84" s="5"/>
      <c r="CO84" s="5"/>
      <c r="CP84" s="21"/>
      <c r="CQ84" s="21"/>
      <c r="CR84" s="21"/>
    </row>
    <row r="85" spans="1:96" x14ac:dyDescent="0.2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197">
        <v>212.88730392662055</v>
      </c>
      <c r="CI85" s="200">
        <v>214.22699209096922</v>
      </c>
      <c r="CK85" s="5"/>
      <c r="CL85" s="5"/>
      <c r="CM85" s="5"/>
      <c r="CN85" s="5"/>
      <c r="CO85" s="5"/>
      <c r="CP85" s="21"/>
      <c r="CQ85" s="21"/>
      <c r="CR85" s="21"/>
    </row>
    <row r="86" spans="1:96" x14ac:dyDescent="0.2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197">
        <v>225.66634189394622</v>
      </c>
      <c r="CI86" s="200">
        <v>227.52851229794038</v>
      </c>
      <c r="CK86" s="5"/>
      <c r="CL86" s="5"/>
      <c r="CM86" s="5"/>
      <c r="CN86" s="5"/>
      <c r="CO86" s="5"/>
      <c r="CP86" s="21"/>
      <c r="CQ86" s="21"/>
      <c r="CR86" s="21"/>
    </row>
    <row r="87" spans="1:96" x14ac:dyDescent="0.2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197">
        <v>162.34766891392698</v>
      </c>
      <c r="CI87" s="200">
        <v>164.25294647666104</v>
      </c>
      <c r="CK87" s="5"/>
      <c r="CL87" s="5"/>
      <c r="CM87" s="5"/>
      <c r="CN87" s="5"/>
      <c r="CO87" s="5"/>
      <c r="CP87" s="21"/>
      <c r="CQ87" s="21"/>
      <c r="CR87" s="21"/>
    </row>
    <row r="88" spans="1:96" x14ac:dyDescent="0.2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197">
        <v>278.03454071062521</v>
      </c>
      <c r="CI88" s="200">
        <v>285.28937957900649</v>
      </c>
      <c r="CK88" s="5"/>
      <c r="CL88" s="5"/>
      <c r="CM88" s="5"/>
      <c r="CN88" s="5"/>
      <c r="CO88" s="5"/>
      <c r="CP88" s="21"/>
      <c r="CQ88" s="21"/>
      <c r="CR88" s="21"/>
    </row>
    <row r="89" spans="1:96" x14ac:dyDescent="0.2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197">
        <v>203.18012195450945</v>
      </c>
      <c r="CI89" s="200">
        <v>208.57735699411978</v>
      </c>
      <c r="CK89" s="5"/>
      <c r="CL89" s="5"/>
      <c r="CM89" s="5"/>
      <c r="CN89" s="5"/>
      <c r="CO89" s="5"/>
      <c r="CP89" s="21"/>
      <c r="CQ89" s="21"/>
      <c r="CR89" s="21"/>
    </row>
    <row r="90" spans="1:96" x14ac:dyDescent="0.2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197">
        <v>165.82834099235586</v>
      </c>
      <c r="CI90" s="200">
        <v>169.37825360639576</v>
      </c>
      <c r="CK90" s="5"/>
      <c r="CL90" s="5"/>
      <c r="CM90" s="5"/>
      <c r="CN90" s="5"/>
      <c r="CO90" s="5"/>
      <c r="CP90" s="21"/>
      <c r="CQ90" s="21"/>
      <c r="CR90" s="21"/>
    </row>
    <row r="91" spans="1:96" x14ac:dyDescent="0.2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197">
        <v>237.86667182955225</v>
      </c>
      <c r="CI91" s="200">
        <v>244.54832554522699</v>
      </c>
      <c r="CK91" s="5"/>
      <c r="CL91" s="5"/>
      <c r="CM91" s="5"/>
      <c r="CN91" s="5"/>
      <c r="CO91" s="5"/>
      <c r="CP91" s="21"/>
      <c r="CQ91" s="21"/>
      <c r="CR91" s="21"/>
    </row>
    <row r="92" spans="1:96" x14ac:dyDescent="0.2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197">
        <v>179.47813610600329</v>
      </c>
      <c r="CI92" s="200">
        <v>184.70678063981381</v>
      </c>
      <c r="CK92" s="5"/>
      <c r="CL92" s="5"/>
      <c r="CM92" s="5"/>
      <c r="CN92" s="5"/>
      <c r="CO92" s="5"/>
      <c r="CP92" s="21"/>
      <c r="CQ92" s="21"/>
      <c r="CR92" s="21"/>
    </row>
    <row r="93" spans="1:96" x14ac:dyDescent="0.2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197">
        <v>180.36516108216969</v>
      </c>
      <c r="CI93" s="200">
        <v>186.99920610192976</v>
      </c>
      <c r="CK93" s="5"/>
      <c r="CL93" s="5"/>
      <c r="CM93" s="5"/>
      <c r="CN93" s="5"/>
      <c r="CO93" s="5"/>
      <c r="CP93" s="21"/>
      <c r="CQ93" s="21"/>
      <c r="CR93" s="21"/>
    </row>
    <row r="94" spans="1:96" x14ac:dyDescent="0.2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197">
        <v>182.14330735504913</v>
      </c>
      <c r="CI94" s="200">
        <v>186.66197038235276</v>
      </c>
      <c r="CK94" s="5"/>
      <c r="CL94" s="5"/>
      <c r="CM94" s="5"/>
      <c r="CN94" s="5"/>
      <c r="CO94" s="5"/>
      <c r="CP94" s="21"/>
      <c r="CQ94" s="21"/>
      <c r="CR94" s="21"/>
    </row>
    <row r="95" spans="1:96" x14ac:dyDescent="0.2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197">
        <v>196.46564517163813</v>
      </c>
      <c r="CI95" s="200">
        <v>195.68418393999161</v>
      </c>
      <c r="CK95" s="5"/>
      <c r="CL95" s="5"/>
      <c r="CM95" s="5"/>
      <c r="CN95" s="5"/>
      <c r="CO95" s="5"/>
      <c r="CP95" s="21"/>
      <c r="CQ95" s="21"/>
      <c r="CR95" s="21"/>
    </row>
    <row r="96" spans="1:96" x14ac:dyDescent="0.2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197">
        <v>196.20452358890887</v>
      </c>
      <c r="CI96" s="200">
        <v>199.36255866565122</v>
      </c>
      <c r="CK96" s="5"/>
      <c r="CL96" s="5"/>
      <c r="CM96" s="5"/>
      <c r="CN96" s="5"/>
      <c r="CO96" s="5"/>
      <c r="CP96" s="21"/>
      <c r="CQ96" s="21"/>
      <c r="CR96" s="21"/>
    </row>
    <row r="97" spans="1:96" x14ac:dyDescent="0.2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197">
        <v>170.05697638121197</v>
      </c>
      <c r="CI97" s="200">
        <v>169.31101873416949</v>
      </c>
      <c r="CK97" s="5"/>
      <c r="CL97" s="5"/>
      <c r="CM97" s="5"/>
      <c r="CN97" s="5"/>
      <c r="CO97" s="5"/>
      <c r="CP97" s="21"/>
      <c r="CQ97" s="21"/>
      <c r="CR97" s="21"/>
    </row>
    <row r="98" spans="1:96" x14ac:dyDescent="0.2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197">
        <v>180.9142615482979</v>
      </c>
      <c r="CI98" s="200">
        <v>184.19302859887446</v>
      </c>
      <c r="CK98" s="5"/>
      <c r="CL98" s="5"/>
      <c r="CM98" s="5"/>
      <c r="CN98" s="5"/>
      <c r="CO98" s="5"/>
      <c r="CP98" s="21"/>
      <c r="CQ98" s="21"/>
      <c r="CR98" s="21"/>
    </row>
    <row r="99" spans="1:96" x14ac:dyDescent="0.2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197">
        <v>187.0073608279375</v>
      </c>
      <c r="CI99" s="200">
        <v>189.37564891919138</v>
      </c>
      <c r="CK99" s="5"/>
      <c r="CL99" s="5"/>
      <c r="CM99" s="5"/>
      <c r="CN99" s="5"/>
      <c r="CO99" s="5"/>
      <c r="CP99" s="21"/>
      <c r="CQ99" s="21"/>
      <c r="CR99" s="21"/>
    </row>
    <row r="100" spans="1:96" x14ac:dyDescent="0.2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197">
        <v>170.98568561045917</v>
      </c>
      <c r="CI100" s="200">
        <v>172.8402231393475</v>
      </c>
      <c r="CK100" s="5"/>
      <c r="CL100" s="5"/>
      <c r="CM100" s="5"/>
      <c r="CN100" s="5"/>
      <c r="CO100" s="5"/>
      <c r="CP100" s="21"/>
      <c r="CQ100" s="21"/>
      <c r="CR100" s="21"/>
    </row>
    <row r="101" spans="1:96" x14ac:dyDescent="0.2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197">
        <v>245.15244188282577</v>
      </c>
      <c r="CI101" s="200">
        <v>252.02793512049712</v>
      </c>
      <c r="CK101" s="5"/>
      <c r="CL101" s="5"/>
      <c r="CM101" s="5"/>
      <c r="CN101" s="5"/>
      <c r="CO101" s="5"/>
      <c r="CP101" s="21"/>
      <c r="CQ101" s="21"/>
      <c r="CR101" s="21"/>
    </row>
    <row r="102" spans="1:96" x14ac:dyDescent="0.2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197">
        <v>207.48856005862595</v>
      </c>
      <c r="CI102" s="200">
        <v>212.3682561346759</v>
      </c>
      <c r="CK102" s="5"/>
      <c r="CL102" s="5"/>
      <c r="CM102" s="5"/>
      <c r="CN102" s="5"/>
      <c r="CO102" s="5"/>
      <c r="CP102" s="21"/>
      <c r="CQ102" s="21"/>
      <c r="CR102" s="21"/>
    </row>
    <row r="103" spans="1:96" x14ac:dyDescent="0.2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197">
        <v>206.28616866549706</v>
      </c>
      <c r="CI103" s="200">
        <v>208.87651655660994</v>
      </c>
      <c r="CK103" s="5"/>
      <c r="CL103" s="5"/>
      <c r="CM103" s="5"/>
      <c r="CN103" s="5"/>
      <c r="CO103" s="5"/>
      <c r="CP103" s="21"/>
      <c r="CQ103" s="21"/>
      <c r="CR103" s="21"/>
    </row>
    <row r="104" spans="1:96" x14ac:dyDescent="0.2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197">
        <v>285.26150659931415</v>
      </c>
      <c r="CI104" s="200">
        <v>297.65347027015298</v>
      </c>
      <c r="CK104" s="5"/>
      <c r="CL104" s="5"/>
      <c r="CM104" s="5"/>
      <c r="CN104" s="5"/>
      <c r="CO104" s="5"/>
      <c r="CP104" s="21"/>
      <c r="CQ104" s="21"/>
      <c r="CR104" s="21"/>
    </row>
    <row r="105" spans="1:96" x14ac:dyDescent="0.2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197">
        <v>152.4506000646569</v>
      </c>
      <c r="CI105" s="200">
        <v>156.31439343273345</v>
      </c>
      <c r="CK105" s="5"/>
      <c r="CL105" s="5"/>
      <c r="CM105" s="5"/>
      <c r="CN105" s="5"/>
      <c r="CO105" s="5"/>
      <c r="CP105" s="21"/>
      <c r="CQ105" s="21"/>
      <c r="CR105" s="21"/>
    </row>
    <row r="106" spans="1:96" x14ac:dyDescent="0.2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197">
        <v>251.75531145244204</v>
      </c>
      <c r="CI106" s="200">
        <v>243.61807470209112</v>
      </c>
      <c r="CK106" s="5"/>
      <c r="CL106" s="5"/>
      <c r="CM106" s="5"/>
      <c r="CN106" s="5"/>
      <c r="CO106" s="5"/>
      <c r="CP106" s="21"/>
      <c r="CQ106" s="21"/>
      <c r="CR106" s="21"/>
    </row>
    <row r="107" spans="1:96" x14ac:dyDescent="0.2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197">
        <v>192.26226283036374</v>
      </c>
      <c r="CI107" s="200">
        <v>188.14581781216106</v>
      </c>
      <c r="CK107" s="5"/>
      <c r="CL107" s="5"/>
      <c r="CM107" s="5"/>
      <c r="CN107" s="5"/>
      <c r="CO107" s="5"/>
      <c r="CP107" s="21"/>
      <c r="CQ107" s="21"/>
      <c r="CR107" s="21"/>
    </row>
    <row r="108" spans="1:96" x14ac:dyDescent="0.2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197">
        <v>215.95585005146665</v>
      </c>
      <c r="CI108" s="200">
        <v>209.07497424481258</v>
      </c>
      <c r="CK108" s="5"/>
      <c r="CL108" s="5"/>
      <c r="CM108" s="5"/>
      <c r="CN108" s="5"/>
      <c r="CO108" s="5"/>
      <c r="CP108" s="21"/>
      <c r="CQ108" s="21"/>
      <c r="CR108" s="21"/>
    </row>
    <row r="109" spans="1:96" x14ac:dyDescent="0.2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197">
        <v>183.2964282409348</v>
      </c>
      <c r="CI109" s="200">
        <v>182.48504791712614</v>
      </c>
      <c r="CK109" s="5"/>
      <c r="CL109" s="5"/>
      <c r="CM109" s="5"/>
      <c r="CN109" s="5"/>
      <c r="CO109" s="5"/>
      <c r="CP109" s="21"/>
      <c r="CQ109" s="21"/>
      <c r="CR109" s="21"/>
    </row>
    <row r="110" spans="1:96" x14ac:dyDescent="0.2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197">
        <v>241.90419980090516</v>
      </c>
      <c r="CI110" s="200">
        <v>234.78834018122635</v>
      </c>
      <c r="CK110" s="5"/>
      <c r="CL110" s="5"/>
      <c r="CM110" s="5"/>
      <c r="CN110" s="5"/>
      <c r="CO110" s="5"/>
      <c r="CP110" s="21"/>
      <c r="CQ110" s="21"/>
      <c r="CR110" s="21"/>
    </row>
    <row r="111" spans="1:96" x14ac:dyDescent="0.2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197">
        <v>216.4938267871039</v>
      </c>
      <c r="CI111" s="200">
        <v>208.30248770230412</v>
      </c>
      <c r="CK111" s="5"/>
      <c r="CL111" s="5"/>
      <c r="CM111" s="5"/>
      <c r="CN111" s="5"/>
      <c r="CO111" s="5"/>
      <c r="CP111" s="21"/>
      <c r="CQ111" s="21"/>
      <c r="CR111" s="21"/>
    </row>
    <row r="112" spans="1:96" x14ac:dyDescent="0.2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197">
        <v>237.20995443202983</v>
      </c>
      <c r="CI112" s="200">
        <v>234.3419338575203</v>
      </c>
      <c r="CK112" s="5"/>
      <c r="CL112" s="5"/>
      <c r="CM112" s="5"/>
      <c r="CN112" s="5"/>
      <c r="CO112" s="5"/>
      <c r="CP112" s="21"/>
      <c r="CQ112" s="21"/>
      <c r="CR112" s="21"/>
    </row>
    <row r="113" spans="1:96" x14ac:dyDescent="0.2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197">
        <v>182.67061355977384</v>
      </c>
      <c r="CI113" s="200">
        <v>177.99416982770234</v>
      </c>
      <c r="CK113" s="5"/>
      <c r="CL113" s="5"/>
      <c r="CM113" s="5"/>
      <c r="CN113" s="5"/>
      <c r="CO113" s="5"/>
      <c r="CP113" s="21"/>
      <c r="CQ113" s="21"/>
      <c r="CR113" s="21"/>
    </row>
    <row r="114" spans="1:96" x14ac:dyDescent="0.2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197">
        <v>285.69480769868721</v>
      </c>
      <c r="CI114" s="200">
        <v>267.47764797089212</v>
      </c>
      <c r="CK114" s="5"/>
      <c r="CL114" s="5"/>
      <c r="CM114" s="5"/>
      <c r="CN114" s="5"/>
      <c r="CO114" s="5"/>
      <c r="CP114" s="21"/>
      <c r="CQ114" s="21"/>
      <c r="CR114" s="21"/>
    </row>
    <row r="115" spans="1:96" x14ac:dyDescent="0.2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197">
        <v>216.15057716213923</v>
      </c>
      <c r="CI115" s="200">
        <v>208.04867652809077</v>
      </c>
      <c r="CK115" s="5"/>
      <c r="CL115" s="5"/>
      <c r="CM115" s="5"/>
      <c r="CN115" s="5"/>
      <c r="CO115" s="5"/>
      <c r="CP115" s="21"/>
      <c r="CQ115" s="21"/>
      <c r="CR115" s="21"/>
    </row>
    <row r="116" spans="1:96" x14ac:dyDescent="0.2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197">
        <v>170.92140560913938</v>
      </c>
      <c r="CI116" s="200">
        <v>165.52770478145618</v>
      </c>
      <c r="CK116" s="5"/>
      <c r="CL116" s="5"/>
      <c r="CM116" s="5"/>
      <c r="CN116" s="5"/>
      <c r="CO116" s="5"/>
      <c r="CP116" s="21"/>
      <c r="CQ116" s="21"/>
      <c r="CR116" s="21"/>
    </row>
    <row r="117" spans="1:96" x14ac:dyDescent="0.2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197">
        <v>233.48365187580609</v>
      </c>
      <c r="CI117" s="200">
        <v>224.15366332020429</v>
      </c>
      <c r="CK117" s="5"/>
      <c r="CL117" s="5"/>
      <c r="CM117" s="5"/>
      <c r="CN117" s="5"/>
      <c r="CO117" s="5"/>
      <c r="CP117" s="21"/>
      <c r="CQ117" s="21"/>
      <c r="CR117" s="21"/>
    </row>
    <row r="118" spans="1:96" x14ac:dyDescent="0.2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197">
        <v>183.17877430231934</v>
      </c>
      <c r="CI118" s="200">
        <v>180.01430769300345</v>
      </c>
      <c r="CK118" s="5"/>
      <c r="CL118" s="5"/>
      <c r="CM118" s="5"/>
      <c r="CN118" s="5"/>
      <c r="CO118" s="5"/>
      <c r="CP118" s="21"/>
      <c r="CQ118" s="21"/>
      <c r="CR118" s="21"/>
    </row>
    <row r="119" spans="1:96" x14ac:dyDescent="0.2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197">
        <v>196.18493679042066</v>
      </c>
      <c r="CI119" s="200">
        <v>189.62102119809433</v>
      </c>
      <c r="CK119" s="5"/>
      <c r="CL119" s="5"/>
      <c r="CM119" s="5"/>
      <c r="CN119" s="5"/>
      <c r="CO119" s="5"/>
      <c r="CP119" s="21"/>
      <c r="CQ119" s="21"/>
      <c r="CR119" s="21"/>
    </row>
    <row r="120" spans="1:96" x14ac:dyDescent="0.2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197">
        <v>210.29324848294155</v>
      </c>
      <c r="CI120" s="200">
        <v>207.70769342526134</v>
      </c>
      <c r="CK120" s="5"/>
      <c r="CL120" s="5"/>
      <c r="CM120" s="5"/>
      <c r="CN120" s="5"/>
      <c r="CO120" s="5"/>
      <c r="CP120" s="21"/>
      <c r="CQ120" s="21"/>
      <c r="CR120" s="21"/>
    </row>
    <row r="121" spans="1:96" x14ac:dyDescent="0.2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197">
        <v>227.81981094154435</v>
      </c>
      <c r="CI121" s="200">
        <v>221.54686523587569</v>
      </c>
      <c r="CK121" s="5"/>
      <c r="CL121" s="5"/>
      <c r="CM121" s="5"/>
      <c r="CN121" s="5"/>
      <c r="CO121" s="5"/>
      <c r="CP121" s="21"/>
      <c r="CQ121" s="21"/>
      <c r="CR121" s="21"/>
    </row>
    <row r="122" spans="1:96" x14ac:dyDescent="0.2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197">
        <v>209.80390065329701</v>
      </c>
      <c r="CI122" s="200">
        <v>203.72087953649887</v>
      </c>
      <c r="CK122" s="5"/>
      <c r="CL122" s="5"/>
      <c r="CM122" s="5"/>
      <c r="CN122" s="5"/>
      <c r="CO122" s="5"/>
      <c r="CP122" s="21"/>
      <c r="CQ122" s="21"/>
      <c r="CR122" s="21"/>
    </row>
    <row r="123" spans="1:96" x14ac:dyDescent="0.2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197">
        <v>200.48299020629199</v>
      </c>
      <c r="CI123" s="200">
        <v>195.76568253773689</v>
      </c>
      <c r="CK123" s="5"/>
      <c r="CL123" s="5"/>
      <c r="CM123" s="5"/>
      <c r="CN123" s="5"/>
      <c r="CO123" s="5"/>
      <c r="CP123" s="21"/>
      <c r="CQ123" s="21"/>
      <c r="CR123" s="21"/>
    </row>
    <row r="124" spans="1:96" x14ac:dyDescent="0.2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197">
        <v>191.65989512734018</v>
      </c>
      <c r="CI124" s="200">
        <v>185.56229036629557</v>
      </c>
      <c r="CK124" s="5"/>
      <c r="CL124" s="5"/>
      <c r="CM124" s="5"/>
      <c r="CN124" s="5"/>
      <c r="CO124" s="5"/>
      <c r="CP124" s="21"/>
      <c r="CQ124" s="21"/>
      <c r="CR124" s="21"/>
    </row>
    <row r="125" spans="1:96" x14ac:dyDescent="0.2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197">
        <v>202.94701512636274</v>
      </c>
      <c r="CI125" s="200">
        <v>198.63802100444136</v>
      </c>
      <c r="CK125" s="5"/>
      <c r="CL125" s="5"/>
      <c r="CM125" s="5"/>
      <c r="CN125" s="5"/>
      <c r="CO125" s="5"/>
      <c r="CP125" s="21"/>
      <c r="CQ125" s="21"/>
      <c r="CR125" s="21"/>
    </row>
    <row r="126" spans="1:96" x14ac:dyDescent="0.2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197">
        <v>214.12995077791405</v>
      </c>
      <c r="CI126" s="200">
        <v>207.53797644551119</v>
      </c>
      <c r="CK126" s="5"/>
      <c r="CL126" s="5"/>
      <c r="CM126" s="5"/>
      <c r="CN126" s="5"/>
      <c r="CO126" s="5"/>
      <c r="CP126" s="21"/>
      <c r="CQ126" s="21"/>
      <c r="CR126" s="21"/>
    </row>
    <row r="127" spans="1:96" x14ac:dyDescent="0.2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197">
        <v>276.7023742952299</v>
      </c>
      <c r="CI127" s="200">
        <v>266.02143195856087</v>
      </c>
      <c r="CK127" s="5"/>
      <c r="CL127" s="5"/>
      <c r="CM127" s="5"/>
      <c r="CN127" s="5"/>
      <c r="CO127" s="5"/>
      <c r="CP127" s="21"/>
      <c r="CQ127" s="21"/>
      <c r="CR127" s="21"/>
    </row>
    <row r="128" spans="1:96" x14ac:dyDescent="0.2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197">
        <v>206.28784176086242</v>
      </c>
      <c r="CI128" s="200">
        <v>198.5190061132204</v>
      </c>
      <c r="CK128" s="5"/>
      <c r="CL128" s="5"/>
      <c r="CM128" s="5"/>
      <c r="CN128" s="5"/>
      <c r="CO128" s="5"/>
      <c r="CP128" s="21"/>
      <c r="CQ128" s="21"/>
      <c r="CR128" s="21"/>
    </row>
    <row r="129" spans="1:96" x14ac:dyDescent="0.2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197">
        <v>238.86171020204725</v>
      </c>
      <c r="CI129" s="200">
        <v>229.71557340676321</v>
      </c>
      <c r="CK129" s="5"/>
      <c r="CL129" s="5"/>
      <c r="CM129" s="5"/>
      <c r="CN129" s="5"/>
      <c r="CO129" s="5"/>
      <c r="CP129" s="21"/>
      <c r="CQ129" s="21"/>
      <c r="CR129" s="21"/>
    </row>
    <row r="130" spans="1:96" x14ac:dyDescent="0.2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197">
        <v>311.5095703504208</v>
      </c>
      <c r="CI130" s="200">
        <v>298.74682540812495</v>
      </c>
      <c r="CK130" s="5"/>
      <c r="CL130" s="5"/>
      <c r="CM130" s="5"/>
      <c r="CN130" s="5"/>
      <c r="CO130" s="5"/>
      <c r="CP130" s="21"/>
      <c r="CQ130" s="21"/>
      <c r="CR130" s="21"/>
    </row>
    <row r="131" spans="1:96" x14ac:dyDescent="0.2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197">
        <v>179.09264067022426</v>
      </c>
      <c r="CI131" s="200">
        <v>169.74064373979593</v>
      </c>
      <c r="CK131" s="5"/>
      <c r="CL131" s="5"/>
      <c r="CM131" s="5"/>
      <c r="CN131" s="5"/>
      <c r="CO131" s="5"/>
      <c r="CP131" s="21"/>
      <c r="CQ131" s="21"/>
      <c r="CR131" s="21"/>
    </row>
    <row r="132" spans="1:96" x14ac:dyDescent="0.2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197">
        <v>248.56586491063118</v>
      </c>
      <c r="CI132" s="200">
        <v>246.40327964150558</v>
      </c>
      <c r="CK132" s="5"/>
      <c r="CL132" s="5"/>
      <c r="CM132" s="5"/>
      <c r="CN132" s="5"/>
      <c r="CO132" s="5"/>
      <c r="CP132" s="21"/>
      <c r="CQ132" s="21"/>
      <c r="CR132" s="21"/>
    </row>
    <row r="133" spans="1:96" x14ac:dyDescent="0.2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197">
        <v>191.44619742174498</v>
      </c>
      <c r="CI133" s="200">
        <v>191.97078798576339</v>
      </c>
      <c r="CK133" s="5"/>
      <c r="CL133" s="5"/>
      <c r="CM133" s="5"/>
      <c r="CN133" s="5"/>
      <c r="CO133" s="5"/>
      <c r="CP133" s="21"/>
      <c r="CQ133" s="21"/>
      <c r="CR133" s="21"/>
    </row>
    <row r="134" spans="1:96" x14ac:dyDescent="0.2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197">
        <v>213.92782269514043</v>
      </c>
      <c r="CI134" s="200">
        <v>212.15297509429482</v>
      </c>
      <c r="CK134" s="5"/>
      <c r="CL134" s="5"/>
      <c r="CM134" s="5"/>
      <c r="CN134" s="5"/>
      <c r="CO134" s="5"/>
      <c r="CP134" s="21"/>
      <c r="CQ134" s="21"/>
      <c r="CR134" s="21"/>
    </row>
    <row r="135" spans="1:96" x14ac:dyDescent="0.2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197">
        <v>188.30175112236603</v>
      </c>
      <c r="CI135" s="200">
        <v>191.84579556732993</v>
      </c>
      <c r="CK135" s="5"/>
      <c r="CL135" s="5"/>
      <c r="CM135" s="5"/>
      <c r="CN135" s="5"/>
      <c r="CO135" s="5"/>
      <c r="CP135" s="21"/>
      <c r="CQ135" s="21"/>
      <c r="CR135" s="21"/>
    </row>
    <row r="136" spans="1:96" x14ac:dyDescent="0.2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197">
        <v>236.07696231716281</v>
      </c>
      <c r="CI136" s="200">
        <v>233.72429234128069</v>
      </c>
      <c r="CK136" s="5"/>
      <c r="CL136" s="5"/>
      <c r="CM136" s="5"/>
      <c r="CN136" s="5"/>
      <c r="CO136" s="5"/>
      <c r="CP136" s="21"/>
      <c r="CQ136" s="21"/>
      <c r="CR136" s="21"/>
    </row>
    <row r="137" spans="1:96" x14ac:dyDescent="0.2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197">
        <v>219.26472063318201</v>
      </c>
      <c r="CI137" s="200">
        <v>216.95034571986281</v>
      </c>
      <c r="CK137" s="5"/>
      <c r="CL137" s="5"/>
      <c r="CM137" s="5"/>
      <c r="CN137" s="5"/>
      <c r="CO137" s="5"/>
      <c r="CP137" s="21"/>
      <c r="CQ137" s="21"/>
      <c r="CR137" s="21"/>
    </row>
    <row r="138" spans="1:96" x14ac:dyDescent="0.2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197">
        <v>234.42971129268128</v>
      </c>
      <c r="CI138" s="200">
        <v>235.64552785718237</v>
      </c>
      <c r="CK138" s="5"/>
      <c r="CL138" s="5"/>
      <c r="CM138" s="5"/>
      <c r="CN138" s="5"/>
      <c r="CO138" s="5"/>
      <c r="CP138" s="21"/>
      <c r="CQ138" s="21"/>
      <c r="CR138" s="21"/>
    </row>
    <row r="139" spans="1:96" x14ac:dyDescent="0.2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197">
        <v>184.47381110617832</v>
      </c>
      <c r="CI139" s="200">
        <v>184.40569546633014</v>
      </c>
      <c r="CK139" s="5"/>
      <c r="CL139" s="5"/>
      <c r="CM139" s="5"/>
      <c r="CN139" s="5"/>
      <c r="CO139" s="5"/>
      <c r="CP139" s="21"/>
      <c r="CQ139" s="21"/>
      <c r="CR139" s="21"/>
    </row>
    <row r="140" spans="1:96" x14ac:dyDescent="0.2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197">
        <v>286.74913337823671</v>
      </c>
      <c r="CI140" s="200">
        <v>274.91690156805601</v>
      </c>
      <c r="CK140" s="5"/>
      <c r="CL140" s="5"/>
      <c r="CM140" s="5"/>
      <c r="CN140" s="5"/>
      <c r="CO140" s="5"/>
      <c r="CP140" s="21"/>
      <c r="CQ140" s="21"/>
      <c r="CR140" s="21"/>
    </row>
    <row r="141" spans="1:96" x14ac:dyDescent="0.2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197">
        <v>217.40309912239073</v>
      </c>
      <c r="CI141" s="200">
        <v>214.69887965749899</v>
      </c>
      <c r="CK141" s="5"/>
      <c r="CL141" s="5"/>
      <c r="CM141" s="5"/>
      <c r="CN141" s="5"/>
      <c r="CO141" s="5"/>
      <c r="CP141" s="21"/>
      <c r="CQ141" s="21"/>
      <c r="CR141" s="21"/>
    </row>
    <row r="142" spans="1:96" x14ac:dyDescent="0.2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197">
        <v>171.47278293620718</v>
      </c>
      <c r="CI142" s="200">
        <v>170.05314286420938</v>
      </c>
      <c r="CK142" s="5"/>
      <c r="CL142" s="5"/>
      <c r="CM142" s="5"/>
      <c r="CN142" s="5"/>
      <c r="CO142" s="5"/>
      <c r="CP142" s="21"/>
      <c r="CQ142" s="21"/>
      <c r="CR142" s="21"/>
    </row>
    <row r="143" spans="1:96" x14ac:dyDescent="0.2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197">
        <v>234.52777153524161</v>
      </c>
      <c r="CI143" s="200">
        <v>231.14564167549906</v>
      </c>
      <c r="CK143" s="5"/>
      <c r="CL143" s="5"/>
      <c r="CM143" s="5"/>
      <c r="CN143" s="5"/>
      <c r="CO143" s="5"/>
      <c r="CP143" s="21"/>
      <c r="CQ143" s="21"/>
      <c r="CR143" s="21"/>
    </row>
    <row r="144" spans="1:96" x14ac:dyDescent="0.2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197">
        <v>184.27247129045426</v>
      </c>
      <c r="CI144" s="200">
        <v>186.07232990342706</v>
      </c>
      <c r="CK144" s="5"/>
      <c r="CL144" s="5"/>
      <c r="CM144" s="5"/>
      <c r="CN144" s="5"/>
      <c r="CO144" s="5"/>
      <c r="CP144" s="21"/>
      <c r="CQ144" s="21"/>
      <c r="CR144" s="21"/>
    </row>
    <row r="145" spans="1:96" x14ac:dyDescent="0.2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197">
        <v>196.28205733928758</v>
      </c>
      <c r="CI145" s="200">
        <v>194.05093484569991</v>
      </c>
      <c r="CK145" s="5"/>
      <c r="CL145" s="5"/>
      <c r="CM145" s="5"/>
      <c r="CN145" s="5"/>
      <c r="CO145" s="5"/>
      <c r="CP145" s="21"/>
      <c r="CQ145" s="21"/>
      <c r="CR145" s="21"/>
    </row>
    <row r="146" spans="1:96" x14ac:dyDescent="0.2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197">
        <v>208.69471352530945</v>
      </c>
      <c r="CI146" s="200">
        <v>210.28122593967583</v>
      </c>
      <c r="CK146" s="5"/>
      <c r="CL146" s="5"/>
      <c r="CM146" s="5"/>
      <c r="CN146" s="5"/>
      <c r="CO146" s="5"/>
      <c r="CP146" s="21"/>
      <c r="CQ146" s="21"/>
      <c r="CR146" s="21"/>
    </row>
    <row r="147" spans="1:96" x14ac:dyDescent="0.2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197">
        <v>225.82915797909905</v>
      </c>
      <c r="CI147" s="200">
        <v>224.82728994194048</v>
      </c>
      <c r="CK147" s="5"/>
      <c r="CL147" s="5"/>
      <c r="CM147" s="5"/>
      <c r="CN147" s="5"/>
      <c r="CO147" s="5"/>
      <c r="CP147" s="21"/>
      <c r="CQ147" s="21"/>
      <c r="CR147" s="21"/>
    </row>
    <row r="148" spans="1:96" x14ac:dyDescent="0.2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197">
        <v>208.76132451782189</v>
      </c>
      <c r="CI148" s="200">
        <v>208.1112964603947</v>
      </c>
      <c r="CK148" s="5"/>
      <c r="CL148" s="5"/>
      <c r="CM148" s="5"/>
      <c r="CN148" s="5"/>
      <c r="CO148" s="5"/>
      <c r="CP148" s="21"/>
      <c r="CQ148" s="21"/>
      <c r="CR148" s="21"/>
    </row>
    <row r="149" spans="1:96" x14ac:dyDescent="0.2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197">
        <v>201.54656955895223</v>
      </c>
      <c r="CI149" s="200">
        <v>201.58778298663984</v>
      </c>
      <c r="CK149" s="5"/>
      <c r="CL149" s="5"/>
      <c r="CM149" s="5"/>
      <c r="CN149" s="5"/>
      <c r="CO149" s="5"/>
      <c r="CP149" s="21"/>
      <c r="CQ149" s="21"/>
      <c r="CR149" s="21"/>
    </row>
    <row r="150" spans="1:96" x14ac:dyDescent="0.2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197">
        <v>191.44262036375881</v>
      </c>
      <c r="CI150" s="200">
        <v>190.08185895704818</v>
      </c>
      <c r="CK150" s="5"/>
      <c r="CL150" s="5"/>
      <c r="CM150" s="5"/>
      <c r="CN150" s="5"/>
      <c r="CO150" s="5"/>
      <c r="CP150" s="21"/>
      <c r="CQ150" s="21"/>
      <c r="CR150" s="21"/>
    </row>
    <row r="151" spans="1:96" x14ac:dyDescent="0.2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197">
        <v>203.26652452300786</v>
      </c>
      <c r="CI151" s="200">
        <v>203.9389157869083</v>
      </c>
      <c r="CK151" s="5"/>
      <c r="CL151" s="5"/>
      <c r="CM151" s="5"/>
      <c r="CN151" s="5"/>
      <c r="CO151" s="5"/>
      <c r="CP151" s="21"/>
      <c r="CQ151" s="21"/>
      <c r="CR151" s="21"/>
    </row>
    <row r="152" spans="1:96" x14ac:dyDescent="0.2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197">
        <v>214.30521838881089</v>
      </c>
      <c r="CI152" s="200">
        <v>213.21746618574352</v>
      </c>
      <c r="CK152" s="5"/>
      <c r="CL152" s="5"/>
      <c r="CM152" s="5"/>
      <c r="CN152" s="5"/>
      <c r="CO152" s="5"/>
      <c r="CP152" s="21"/>
      <c r="CQ152" s="21"/>
      <c r="CR152" s="21"/>
    </row>
    <row r="153" spans="1:96" x14ac:dyDescent="0.2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197">
        <v>276.12307487971981</v>
      </c>
      <c r="CI153" s="200">
        <v>272.62087567972145</v>
      </c>
      <c r="CK153" s="5"/>
      <c r="CL153" s="5"/>
      <c r="CM153" s="5"/>
      <c r="CN153" s="5"/>
      <c r="CO153" s="5"/>
      <c r="CP153" s="21"/>
      <c r="CQ153" s="21"/>
      <c r="CR153" s="21"/>
    </row>
    <row r="154" spans="1:96" x14ac:dyDescent="0.2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197">
        <v>209.25041181945639</v>
      </c>
      <c r="CI154" s="200">
        <v>206.58663839836291</v>
      </c>
      <c r="CK154" s="5"/>
      <c r="CL154" s="5"/>
      <c r="CM154" s="5"/>
      <c r="CN154" s="5"/>
      <c r="CO154" s="5"/>
      <c r="CP154" s="21"/>
      <c r="CQ154" s="21"/>
      <c r="CR154" s="21"/>
    </row>
    <row r="155" spans="1:96" x14ac:dyDescent="0.2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197">
        <v>237.1736303903273</v>
      </c>
      <c r="CI155" s="200">
        <v>233.49492902796771</v>
      </c>
      <c r="CK155" s="5"/>
      <c r="CL155" s="5"/>
      <c r="CM155" s="5"/>
      <c r="CN155" s="5"/>
      <c r="CO155" s="5"/>
      <c r="CP155" s="21"/>
      <c r="CQ155" s="21"/>
      <c r="CR155" s="21"/>
    </row>
    <row r="156" spans="1:96" x14ac:dyDescent="0.2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197">
        <v>312.84444323591924</v>
      </c>
      <c r="CI156" s="200">
        <v>309.09464578450104</v>
      </c>
      <c r="CK156" s="5"/>
      <c r="CL156" s="5"/>
      <c r="CM156" s="5"/>
      <c r="CN156" s="5"/>
      <c r="CO156" s="5"/>
      <c r="CP156" s="21"/>
      <c r="CQ156" s="21"/>
      <c r="CR156" s="21"/>
    </row>
    <row r="157" spans="1:96" x14ac:dyDescent="0.2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197">
        <v>179.26527572110044</v>
      </c>
      <c r="CI157" s="200">
        <v>173.67649520527894</v>
      </c>
      <c r="CK157" s="5"/>
      <c r="CL157" s="5"/>
      <c r="CM157" s="5"/>
      <c r="CN157" s="5"/>
      <c r="CO157" s="5"/>
      <c r="CP157" s="21"/>
      <c r="CQ157" s="21"/>
      <c r="CR157" s="21"/>
    </row>
    <row r="158" spans="1:96" x14ac:dyDescent="0.2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197">
        <v>246.08217467696829</v>
      </c>
      <c r="CI158" s="200">
        <v>249.68155440440887</v>
      </c>
      <c r="CK158" s="5"/>
      <c r="CL158" s="5"/>
      <c r="CM158" s="5"/>
      <c r="CN158" s="5"/>
      <c r="CO158" s="5"/>
      <c r="CP158" s="21"/>
      <c r="CQ158" s="21"/>
      <c r="CR158" s="21"/>
    </row>
    <row r="159" spans="1:96" x14ac:dyDescent="0.2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197">
        <v>190.77633105116578</v>
      </c>
      <c r="CI159" s="200">
        <v>196.28664377300078</v>
      </c>
      <c r="CK159" s="5"/>
      <c r="CL159" s="5"/>
      <c r="CM159" s="5"/>
      <c r="CN159" s="5"/>
      <c r="CO159" s="5"/>
      <c r="CP159" s="21"/>
      <c r="CQ159" s="21"/>
      <c r="CR159" s="21"/>
    </row>
    <row r="160" spans="1:96" x14ac:dyDescent="0.2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197">
        <v>213.03658711457126</v>
      </c>
      <c r="CI160" s="200">
        <v>216.75847775426385</v>
      </c>
      <c r="CK160" s="5"/>
      <c r="CL160" s="5"/>
      <c r="CM160" s="5"/>
      <c r="CN160" s="5"/>
      <c r="CO160" s="5"/>
      <c r="CP160" s="21"/>
      <c r="CQ160" s="21"/>
      <c r="CR160" s="21"/>
    </row>
    <row r="161" spans="1:96" x14ac:dyDescent="0.2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197">
        <v>194.56087629893148</v>
      </c>
      <c r="CI161" s="200">
        <v>203.00827984656286</v>
      </c>
      <c r="CK161" s="5"/>
      <c r="CL161" s="5"/>
      <c r="CM161" s="5"/>
      <c r="CN161" s="5"/>
      <c r="CO161" s="5"/>
      <c r="CP161" s="21"/>
      <c r="CQ161" s="21"/>
      <c r="CR161" s="21"/>
    </row>
    <row r="162" spans="1:96" x14ac:dyDescent="0.2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197">
        <v>229.73282351615731</v>
      </c>
      <c r="CI162" s="200">
        <v>234.26025194327514</v>
      </c>
      <c r="CK162" s="5"/>
      <c r="CL162" s="5"/>
      <c r="CM162" s="5"/>
      <c r="CN162" s="5"/>
      <c r="CO162" s="5"/>
      <c r="CP162" s="21"/>
      <c r="CQ162" s="21"/>
      <c r="CR162" s="21"/>
    </row>
    <row r="163" spans="1:96" x14ac:dyDescent="0.2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197">
        <v>222.62070109829313</v>
      </c>
      <c r="CI163" s="200">
        <v>226.27999370267688</v>
      </c>
      <c r="CK163" s="5"/>
      <c r="CL163" s="5"/>
      <c r="CM163" s="5"/>
      <c r="CN163" s="5"/>
      <c r="CO163" s="5"/>
      <c r="CP163" s="21"/>
      <c r="CQ163" s="21"/>
      <c r="CR163" s="21"/>
    </row>
    <row r="164" spans="1:96" x14ac:dyDescent="0.2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197">
        <v>230.75617649041979</v>
      </c>
      <c r="CI164" s="200">
        <v>237.72974072059529</v>
      </c>
      <c r="CK164" s="5"/>
      <c r="CL164" s="5"/>
      <c r="CM164" s="5"/>
      <c r="CN164" s="5"/>
      <c r="CO164" s="5"/>
      <c r="CP164" s="21"/>
      <c r="CQ164" s="21"/>
      <c r="CR164" s="21"/>
    </row>
    <row r="165" spans="1:96" x14ac:dyDescent="0.2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197">
        <v>186.55815415201121</v>
      </c>
      <c r="CI165" s="200">
        <v>191.6044866325233</v>
      </c>
      <c r="CK165" s="5"/>
      <c r="CL165" s="5"/>
      <c r="CM165" s="5"/>
      <c r="CN165" s="5"/>
      <c r="CO165" s="5"/>
      <c r="CP165" s="21"/>
      <c r="CQ165" s="21"/>
      <c r="CR165" s="21"/>
    </row>
    <row r="166" spans="1:96" x14ac:dyDescent="0.2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197">
        <v>291.72902622898749</v>
      </c>
      <c r="CI166" s="200">
        <v>287.41426949714304</v>
      </c>
      <c r="CK166" s="5"/>
      <c r="CL166" s="5"/>
      <c r="CM166" s="5"/>
      <c r="CN166" s="5"/>
      <c r="CO166" s="5"/>
      <c r="CP166" s="21"/>
      <c r="CQ166" s="21"/>
      <c r="CR166" s="21"/>
    </row>
    <row r="167" spans="1:96" x14ac:dyDescent="0.2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197">
        <v>218.00292012396292</v>
      </c>
      <c r="CI167" s="200">
        <v>221.24901355146758</v>
      </c>
      <c r="CK167" s="5"/>
      <c r="CL167" s="5"/>
      <c r="CM167" s="5"/>
      <c r="CN167" s="5"/>
      <c r="CO167" s="5"/>
      <c r="CP167" s="21"/>
      <c r="CQ167" s="21"/>
      <c r="CR167" s="21"/>
    </row>
    <row r="168" spans="1:96" x14ac:dyDescent="0.2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197">
        <v>171.55282813817323</v>
      </c>
      <c r="CI168" s="200">
        <v>174.5917929198589</v>
      </c>
      <c r="CK168" s="5"/>
      <c r="CL168" s="5"/>
      <c r="CM168" s="5"/>
      <c r="CN168" s="5"/>
      <c r="CO168" s="5"/>
      <c r="CP168" s="21"/>
      <c r="CQ168" s="21"/>
      <c r="CR168" s="21"/>
    </row>
    <row r="169" spans="1:96" x14ac:dyDescent="0.2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197">
        <v>235.01807985334457</v>
      </c>
      <c r="CI169" s="200">
        <v>236.99450208775846</v>
      </c>
      <c r="CK169" s="5"/>
      <c r="CL169" s="5"/>
      <c r="CM169" s="5"/>
      <c r="CN169" s="5"/>
      <c r="CO169" s="5"/>
      <c r="CP169" s="21"/>
      <c r="CQ169" s="21"/>
      <c r="CR169" s="21"/>
    </row>
    <row r="170" spans="1:96" x14ac:dyDescent="0.2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197">
        <v>186.43392624376386</v>
      </c>
      <c r="CI170" s="200">
        <v>193.42395617142324</v>
      </c>
      <c r="CK170" s="5"/>
      <c r="CL170" s="5"/>
      <c r="CM170" s="5"/>
      <c r="CN170" s="5"/>
      <c r="CO170" s="5"/>
      <c r="CP170" s="21"/>
      <c r="CQ170" s="21"/>
      <c r="CR170" s="21"/>
    </row>
    <row r="171" spans="1:96" x14ac:dyDescent="0.2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197">
        <v>195.58374789431977</v>
      </c>
      <c r="CI171" s="200">
        <v>198.39388109530981</v>
      </c>
      <c r="CK171" s="5"/>
      <c r="CL171" s="5"/>
      <c r="CM171" s="5"/>
      <c r="CN171" s="5"/>
      <c r="CO171" s="5"/>
      <c r="CP171" s="21"/>
      <c r="CQ171" s="21"/>
      <c r="CR171" s="21"/>
    </row>
    <row r="172" spans="1:96" x14ac:dyDescent="0.2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197">
        <v>208.62000976839454</v>
      </c>
      <c r="CI172" s="200">
        <v>216.48593229915343</v>
      </c>
      <c r="CK172" s="5"/>
      <c r="CL172" s="5"/>
      <c r="CM172" s="5"/>
      <c r="CN172" s="5"/>
      <c r="CO172" s="5"/>
      <c r="CP172" s="21"/>
      <c r="CQ172" s="21"/>
      <c r="CR172" s="21"/>
    </row>
    <row r="173" spans="1:96" x14ac:dyDescent="0.2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197">
        <v>226.32164217518596</v>
      </c>
      <c r="CI173" s="200">
        <v>231.73716747998299</v>
      </c>
      <c r="CK173" s="5"/>
      <c r="CL173" s="5"/>
      <c r="CM173" s="5"/>
      <c r="CN173" s="5"/>
      <c r="CO173" s="5"/>
      <c r="CP173" s="21"/>
      <c r="CQ173" s="21"/>
      <c r="CR173" s="21"/>
    </row>
    <row r="174" spans="1:96" x14ac:dyDescent="0.2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197">
        <v>207.85919766282953</v>
      </c>
      <c r="CI174" s="200">
        <v>212.04284699987576</v>
      </c>
      <c r="CK174" s="5"/>
      <c r="CL174" s="5"/>
      <c r="CM174" s="5"/>
      <c r="CN174" s="5"/>
      <c r="CO174" s="5"/>
      <c r="CP174" s="21"/>
      <c r="CQ174" s="21"/>
      <c r="CR174" s="21"/>
    </row>
    <row r="175" spans="1:96" x14ac:dyDescent="0.2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197">
        <v>203.07026331938718</v>
      </c>
      <c r="CI175" s="200">
        <v>207.73287177504193</v>
      </c>
      <c r="CK175" s="5"/>
      <c r="CL175" s="5"/>
      <c r="CM175" s="5"/>
      <c r="CN175" s="5"/>
      <c r="CO175" s="5"/>
      <c r="CP175" s="21"/>
      <c r="CQ175" s="21"/>
      <c r="CR175" s="21"/>
    </row>
    <row r="176" spans="1:96" x14ac:dyDescent="0.2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197">
        <v>191.31302675590527</v>
      </c>
      <c r="CI176" s="200">
        <v>194.99722471990881</v>
      </c>
      <c r="CK176" s="5"/>
      <c r="CL176" s="5"/>
      <c r="CM176" s="5"/>
      <c r="CN176" s="5"/>
      <c r="CO176" s="5"/>
      <c r="CP176" s="21"/>
      <c r="CQ176" s="21"/>
      <c r="CR176" s="21"/>
    </row>
    <row r="177" spans="1:96" x14ac:dyDescent="0.2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197">
        <v>203.90922353031837</v>
      </c>
      <c r="CI177" s="200">
        <v>209.82907106365934</v>
      </c>
      <c r="CK177" s="5"/>
      <c r="CL177" s="5"/>
      <c r="CM177" s="5"/>
      <c r="CN177" s="5"/>
      <c r="CO177" s="5"/>
      <c r="CP177" s="21"/>
      <c r="CQ177" s="21"/>
      <c r="CR177" s="21"/>
    </row>
    <row r="178" spans="1:96" x14ac:dyDescent="0.2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197">
        <v>214.46528853375332</v>
      </c>
      <c r="CI178" s="200">
        <v>218.81444062220416</v>
      </c>
      <c r="CK178" s="5"/>
      <c r="CL178" s="5"/>
      <c r="CM178" s="5"/>
      <c r="CN178" s="5"/>
      <c r="CO178" s="5"/>
      <c r="CP178" s="21"/>
      <c r="CQ178" s="21"/>
      <c r="CR178" s="21"/>
    </row>
    <row r="179" spans="1:96" x14ac:dyDescent="0.2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197">
        <v>277.09814025863847</v>
      </c>
      <c r="CI179" s="200">
        <v>280.19662730567262</v>
      </c>
      <c r="CK179" s="5"/>
      <c r="CL179" s="5"/>
      <c r="CM179" s="5"/>
      <c r="CN179" s="5"/>
      <c r="CO179" s="5"/>
      <c r="CP179" s="21"/>
      <c r="CQ179" s="21"/>
      <c r="CR179" s="21"/>
    </row>
    <row r="180" spans="1:96" x14ac:dyDescent="0.2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197">
        <v>215.04529765459247</v>
      </c>
      <c r="CI180" s="200">
        <v>217.41243515347097</v>
      </c>
      <c r="CK180" s="5"/>
      <c r="CL180" s="5"/>
      <c r="CM180" s="5"/>
      <c r="CN180" s="5"/>
      <c r="CO180" s="5"/>
      <c r="CP180" s="21"/>
      <c r="CQ180" s="21"/>
      <c r="CR180" s="21"/>
    </row>
    <row r="181" spans="1:96" x14ac:dyDescent="0.2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197">
        <v>234.60180196250781</v>
      </c>
      <c r="CI181" s="200">
        <v>237.57755941624993</v>
      </c>
      <c r="CK181" s="5"/>
      <c r="CL181" s="5"/>
      <c r="CM181" s="5"/>
      <c r="CN181" s="5"/>
      <c r="CO181" s="5"/>
      <c r="CP181" s="21"/>
      <c r="CQ181" s="21"/>
      <c r="CR181" s="21"/>
    </row>
    <row r="182" spans="1:96" x14ac:dyDescent="0.2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197">
        <v>313.89947893737934</v>
      </c>
      <c r="CI182" s="200">
        <v>318.75471954473551</v>
      </c>
      <c r="CK182" s="5"/>
      <c r="CL182" s="5"/>
      <c r="CM182" s="5"/>
      <c r="CN182" s="5"/>
      <c r="CO182" s="5"/>
      <c r="CP182" s="21"/>
      <c r="CQ182" s="21"/>
      <c r="CR182" s="21"/>
    </row>
    <row r="183" spans="1:96" x14ac:dyDescent="0.2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197">
        <v>178.00730634346607</v>
      </c>
      <c r="CI183" s="200">
        <v>177.44839280606308</v>
      </c>
      <c r="CK183" s="5"/>
      <c r="CL183" s="5"/>
      <c r="CM183" s="5"/>
      <c r="CN183" s="5"/>
      <c r="CO183" s="5"/>
      <c r="CP183" s="21"/>
      <c r="CQ183" s="21"/>
      <c r="CR183" s="21"/>
    </row>
    <row r="184" spans="1:96" x14ac:dyDescent="0.2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197">
        <v>242.89916294835405</v>
      </c>
      <c r="CI184" s="200">
        <v>245.87907678747465</v>
      </c>
      <c r="CK184" s="5"/>
      <c r="CL184" s="5"/>
      <c r="CM184" s="5"/>
      <c r="CN184" s="5"/>
      <c r="CO184" s="5"/>
      <c r="CP184" s="21"/>
      <c r="CQ184" s="21"/>
      <c r="CR184" s="21"/>
    </row>
    <row r="185" spans="1:96" x14ac:dyDescent="0.2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197">
        <v>190.10789581039327</v>
      </c>
      <c r="CI185" s="200">
        <v>194.69639609714446</v>
      </c>
      <c r="CK185" s="5"/>
      <c r="CL185" s="5"/>
      <c r="CM185" s="5"/>
      <c r="CN185" s="5"/>
      <c r="CO185" s="5"/>
      <c r="CP185" s="21"/>
      <c r="CQ185" s="21"/>
      <c r="CR185" s="21"/>
    </row>
    <row r="186" spans="1:96" x14ac:dyDescent="0.2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197">
        <v>208.2301094488862</v>
      </c>
      <c r="CI186" s="200">
        <v>211.08825217016971</v>
      </c>
      <c r="CK186" s="5"/>
      <c r="CL186" s="5"/>
      <c r="CM186" s="5"/>
      <c r="CN186" s="5"/>
      <c r="CO186" s="5"/>
      <c r="CP186" s="21"/>
      <c r="CQ186" s="21"/>
      <c r="CR186" s="21"/>
    </row>
    <row r="187" spans="1:96" x14ac:dyDescent="0.2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197">
        <v>191.67586902235595</v>
      </c>
      <c r="CI187" s="200">
        <v>199.8296307350987</v>
      </c>
      <c r="CK187" s="5"/>
      <c r="CL187" s="5"/>
      <c r="CM187" s="5"/>
      <c r="CN187" s="5"/>
      <c r="CO187" s="5"/>
      <c r="CP187" s="21"/>
      <c r="CQ187" s="21"/>
      <c r="CR187" s="21"/>
    </row>
    <row r="188" spans="1:96" x14ac:dyDescent="0.2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197">
        <v>225.29028588579763</v>
      </c>
      <c r="CI188" s="200">
        <v>228.48056204118672</v>
      </c>
      <c r="CK188" s="5"/>
      <c r="CL188" s="5"/>
      <c r="CM188" s="5"/>
      <c r="CN188" s="5"/>
      <c r="CO188" s="5"/>
      <c r="CP188" s="21"/>
      <c r="CQ188" s="21"/>
      <c r="CR188" s="21"/>
    </row>
    <row r="189" spans="1:96" x14ac:dyDescent="0.2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197">
        <v>219.40093580212542</v>
      </c>
      <c r="CI189" s="200">
        <v>221.12903436421726</v>
      </c>
      <c r="CK189" s="5"/>
      <c r="CL189" s="5"/>
      <c r="CM189" s="5"/>
      <c r="CN189" s="5"/>
      <c r="CO189" s="5"/>
      <c r="CP189" s="21"/>
      <c r="CQ189" s="21"/>
      <c r="CR189" s="21"/>
    </row>
    <row r="190" spans="1:96" x14ac:dyDescent="0.2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197">
        <v>229.88729504241942</v>
      </c>
      <c r="CI190" s="200">
        <v>236.58732777459605</v>
      </c>
      <c r="CK190" s="5"/>
      <c r="CL190" s="5"/>
      <c r="CM190" s="5"/>
      <c r="CN190" s="5"/>
      <c r="CO190" s="5"/>
      <c r="CP190" s="21"/>
      <c r="CQ190" s="21"/>
      <c r="CR190" s="21"/>
    </row>
    <row r="191" spans="1:96" x14ac:dyDescent="0.2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197">
        <v>185.85724601881361</v>
      </c>
      <c r="CI191" s="200">
        <v>189.82830937034606</v>
      </c>
      <c r="CK191" s="5"/>
      <c r="CL191" s="5"/>
      <c r="CM191" s="5"/>
      <c r="CN191" s="5"/>
      <c r="CO191" s="5"/>
      <c r="CP191" s="21"/>
      <c r="CQ191" s="21"/>
      <c r="CR191" s="21"/>
    </row>
    <row r="192" spans="1:96" x14ac:dyDescent="0.2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197">
        <v>276.61126388792246</v>
      </c>
      <c r="CI192" s="200">
        <v>271.44296727654068</v>
      </c>
      <c r="CK192" s="5"/>
      <c r="CL192" s="5"/>
      <c r="CM192" s="5"/>
      <c r="CN192" s="5"/>
      <c r="CO192" s="5"/>
      <c r="CP192" s="21"/>
      <c r="CQ192" s="21"/>
      <c r="CR192" s="21"/>
    </row>
    <row r="193" spans="1:96" x14ac:dyDescent="0.2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197">
        <v>220.26759004436244</v>
      </c>
      <c r="CI193" s="200">
        <v>222.24970337024806</v>
      </c>
      <c r="CK193" s="5"/>
      <c r="CL193" s="5"/>
      <c r="CM193" s="5"/>
      <c r="CN193" s="5"/>
      <c r="CO193" s="5"/>
      <c r="CP193" s="21"/>
      <c r="CQ193" s="21"/>
      <c r="CR193" s="21"/>
    </row>
    <row r="194" spans="1:96" x14ac:dyDescent="0.2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197">
        <v>173.20881850511196</v>
      </c>
      <c r="CI194" s="200">
        <v>175.6980862343504</v>
      </c>
      <c r="CK194" s="5"/>
      <c r="CL194" s="5"/>
      <c r="CM194" s="5"/>
      <c r="CN194" s="5"/>
      <c r="CO194" s="5"/>
      <c r="CP194" s="21"/>
      <c r="CQ194" s="21"/>
      <c r="CR194" s="21"/>
    </row>
    <row r="195" spans="1:96" x14ac:dyDescent="0.2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197">
        <v>236.78616810622816</v>
      </c>
      <c r="CI195" s="200">
        <v>238.87253914134266</v>
      </c>
      <c r="CK195" s="5"/>
      <c r="CL195" s="5"/>
      <c r="CM195" s="5"/>
      <c r="CN195" s="5"/>
      <c r="CO195" s="5"/>
      <c r="CP195" s="21"/>
      <c r="CQ195" s="21"/>
      <c r="CR195" s="21"/>
    </row>
    <row r="196" spans="1:96" x14ac:dyDescent="0.2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197">
        <v>181.47571893326503</v>
      </c>
      <c r="CI196" s="200">
        <v>186.39819304614781</v>
      </c>
      <c r="CK196" s="5"/>
      <c r="CL196" s="5"/>
      <c r="CM196" s="5"/>
      <c r="CN196" s="5"/>
      <c r="CO196" s="5"/>
      <c r="CP196" s="21"/>
      <c r="CQ196" s="21"/>
      <c r="CR196" s="21"/>
    </row>
    <row r="197" spans="1:96" x14ac:dyDescent="0.2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197">
        <v>198.55559044844935</v>
      </c>
      <c r="CI197" s="200">
        <v>202.12321931542778</v>
      </c>
      <c r="CK197" s="5"/>
      <c r="CL197" s="5"/>
      <c r="CM197" s="5"/>
      <c r="CN197" s="5"/>
      <c r="CO197" s="5"/>
      <c r="CP197" s="21"/>
      <c r="CQ197" s="21"/>
      <c r="CR197" s="21"/>
    </row>
    <row r="198" spans="1:96" x14ac:dyDescent="0.2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197">
        <v>202.11958385492503</v>
      </c>
      <c r="CI198" s="200">
        <v>208.82899119396555</v>
      </c>
      <c r="CK198" s="5"/>
      <c r="CL198" s="5"/>
      <c r="CM198" s="5"/>
      <c r="CN198" s="5"/>
      <c r="CO198" s="5"/>
      <c r="CP198" s="21"/>
      <c r="CQ198" s="21"/>
      <c r="CR198" s="21"/>
    </row>
    <row r="199" spans="1:96" x14ac:dyDescent="0.2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197">
        <v>226.1974469205318</v>
      </c>
      <c r="CI199" s="200">
        <v>230.54985150842336</v>
      </c>
      <c r="CK199" s="5"/>
      <c r="CL199" s="5"/>
      <c r="CM199" s="5"/>
      <c r="CN199" s="5"/>
      <c r="CO199" s="5"/>
      <c r="CP199" s="21"/>
      <c r="CQ199" s="21"/>
      <c r="CR199" s="21"/>
    </row>
    <row r="200" spans="1:96" x14ac:dyDescent="0.2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197">
        <v>208.06176356629143</v>
      </c>
      <c r="CI200" s="200">
        <v>211.77730525468229</v>
      </c>
      <c r="CK200" s="5"/>
      <c r="CL200" s="5"/>
      <c r="CM200" s="5"/>
      <c r="CN200" s="5"/>
      <c r="CO200" s="5"/>
      <c r="CP200" s="21"/>
      <c r="CQ200" s="21"/>
      <c r="CR200" s="21"/>
    </row>
    <row r="201" spans="1:96" x14ac:dyDescent="0.2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197">
        <v>201.28515683869864</v>
      </c>
      <c r="CI201" s="200">
        <v>205.96865783409339</v>
      </c>
      <c r="CK201" s="5"/>
      <c r="CL201" s="5"/>
      <c r="CM201" s="5"/>
      <c r="CN201" s="5"/>
      <c r="CO201" s="5"/>
      <c r="CP201" s="21"/>
      <c r="CQ201" s="21"/>
      <c r="CR201" s="21"/>
    </row>
    <row r="202" spans="1:96" x14ac:dyDescent="0.2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197">
        <v>190.85939800589344</v>
      </c>
      <c r="CI202" s="200">
        <v>193.186999088411</v>
      </c>
      <c r="CK202" s="5"/>
      <c r="CL202" s="5"/>
      <c r="CM202" s="5"/>
      <c r="CN202" s="5"/>
      <c r="CO202" s="5"/>
      <c r="CP202" s="21"/>
      <c r="CQ202" s="21"/>
      <c r="CR202" s="21"/>
    </row>
    <row r="203" spans="1:96" x14ac:dyDescent="0.2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197">
        <v>202.58210743614151</v>
      </c>
      <c r="CI203" s="200">
        <v>207.51227964866737</v>
      </c>
      <c r="CK203" s="5"/>
      <c r="CL203" s="5"/>
      <c r="CM203" s="5"/>
      <c r="CN203" s="5"/>
      <c r="CO203" s="5"/>
      <c r="CP203" s="21"/>
      <c r="CQ203" s="21"/>
      <c r="CR203" s="21"/>
    </row>
    <row r="204" spans="1:96" x14ac:dyDescent="0.2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197">
        <v>214.64800172849968</v>
      </c>
      <c r="CI204" s="200">
        <v>218.47811687936328</v>
      </c>
      <c r="CK204" s="5"/>
      <c r="CL204" s="5"/>
      <c r="CM204" s="5"/>
      <c r="CN204" s="5"/>
      <c r="CO204" s="5"/>
      <c r="CP204" s="21"/>
      <c r="CQ204" s="21"/>
      <c r="CR204" s="21"/>
    </row>
    <row r="205" spans="1:96" x14ac:dyDescent="0.2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197">
        <v>272.97639382898728</v>
      </c>
      <c r="CI205" s="200">
        <v>275.76564435036431</v>
      </c>
      <c r="CK205" s="5"/>
      <c r="CL205" s="5"/>
      <c r="CM205" s="5"/>
      <c r="CN205" s="5"/>
      <c r="CO205" s="5"/>
      <c r="CP205" s="21"/>
      <c r="CQ205" s="21"/>
      <c r="CR205" s="21"/>
    </row>
    <row r="206" spans="1:96" x14ac:dyDescent="0.2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197">
        <v>204.60692302851908</v>
      </c>
      <c r="CI206" s="200">
        <v>207.01434681268358</v>
      </c>
      <c r="CK206" s="5"/>
      <c r="CL206" s="5"/>
      <c r="CM206" s="5"/>
      <c r="CN206" s="5"/>
      <c r="CO206" s="5"/>
      <c r="CP206" s="21"/>
      <c r="CQ206" s="21"/>
      <c r="CR206" s="21"/>
    </row>
    <row r="207" spans="1:96" x14ac:dyDescent="0.2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197">
        <v>236.60174180116277</v>
      </c>
      <c r="CI207" s="200">
        <v>238.81112731032488</v>
      </c>
      <c r="CK207" s="5"/>
      <c r="CL207" s="5"/>
      <c r="CM207" s="5"/>
      <c r="CN207" s="5"/>
      <c r="CO207" s="5"/>
      <c r="CP207" s="21"/>
      <c r="CQ207" s="21"/>
      <c r="CR207" s="21"/>
    </row>
    <row r="208" spans="1:96" x14ac:dyDescent="0.2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197">
        <v>313.93240446312143</v>
      </c>
      <c r="CI208" s="200">
        <v>315.69421099878787</v>
      </c>
      <c r="CK208" s="5"/>
      <c r="CL208" s="5"/>
      <c r="CM208" s="5"/>
      <c r="CN208" s="5"/>
      <c r="CO208" s="5"/>
      <c r="CP208" s="21"/>
      <c r="CQ208" s="21"/>
      <c r="CR208" s="21"/>
    </row>
    <row r="209" spans="1:96" x14ac:dyDescent="0.2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197">
        <v>182.19569490967487</v>
      </c>
      <c r="CI209" s="200">
        <v>181.02155952932208</v>
      </c>
      <c r="CK209" s="5"/>
      <c r="CL209" s="5"/>
      <c r="CM209" s="5"/>
      <c r="CN209" s="5"/>
      <c r="CO209" s="5"/>
      <c r="CP209" s="21"/>
      <c r="CQ209" s="21"/>
      <c r="CR209" s="21"/>
    </row>
    <row r="210" spans="1:96" x14ac:dyDescent="0.2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197">
        <v>228.17700567974691</v>
      </c>
      <c r="CI210" s="200">
        <v>230.01240570618532</v>
      </c>
      <c r="CK210" s="5"/>
      <c r="CL210" s="5"/>
      <c r="CM210" s="5"/>
      <c r="CN210" s="5"/>
      <c r="CO210" s="5"/>
      <c r="CP210" s="21"/>
      <c r="CQ210" s="21"/>
      <c r="CR210" s="21"/>
    </row>
    <row r="211" spans="1:96" x14ac:dyDescent="0.2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197">
        <v>181.33470921506259</v>
      </c>
      <c r="CI211" s="200">
        <v>183.2038563171223</v>
      </c>
      <c r="CK211" s="5"/>
      <c r="CL211" s="5"/>
      <c r="CM211" s="5"/>
      <c r="CN211" s="5"/>
      <c r="CO211" s="5"/>
      <c r="CP211" s="21"/>
      <c r="CQ211" s="21"/>
      <c r="CR211" s="21"/>
    </row>
    <row r="212" spans="1:96" x14ac:dyDescent="0.2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197">
        <v>200.79857208578821</v>
      </c>
      <c r="CI212" s="200">
        <v>201.46243516629613</v>
      </c>
      <c r="CK212" s="5"/>
      <c r="CL212" s="5"/>
      <c r="CM212" s="5"/>
      <c r="CN212" s="5"/>
      <c r="CO212" s="5"/>
      <c r="CP212" s="21"/>
      <c r="CQ212" s="21"/>
      <c r="CR212" s="21"/>
    </row>
    <row r="213" spans="1:96" x14ac:dyDescent="0.2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197">
        <v>177.51097552232795</v>
      </c>
      <c r="CI213" s="200">
        <v>177.89724365011764</v>
      </c>
      <c r="CK213" s="5"/>
      <c r="CL213" s="5"/>
      <c r="CM213" s="5"/>
      <c r="CN213" s="5"/>
      <c r="CO213" s="5"/>
      <c r="CP213" s="21"/>
      <c r="CQ213" s="21"/>
      <c r="CR213" s="21"/>
    </row>
    <row r="214" spans="1:96" x14ac:dyDescent="0.2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197">
        <v>223.72939435626282</v>
      </c>
      <c r="CI214" s="200">
        <v>223.48299245021238</v>
      </c>
      <c r="CK214" s="5"/>
      <c r="CL214" s="5"/>
      <c r="CM214" s="5"/>
      <c r="CN214" s="5"/>
      <c r="CO214" s="5"/>
      <c r="CP214" s="21"/>
      <c r="CQ214" s="21"/>
      <c r="CR214" s="21"/>
    </row>
    <row r="215" spans="1:96" x14ac:dyDescent="0.2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197">
        <v>208.51294952836034</v>
      </c>
      <c r="CI215" s="200">
        <v>207.05771319651319</v>
      </c>
      <c r="CK215" s="5"/>
      <c r="CL215" s="5"/>
      <c r="CM215" s="5"/>
      <c r="CN215" s="5"/>
      <c r="CO215" s="5"/>
      <c r="CP215" s="21"/>
      <c r="CQ215" s="21"/>
      <c r="CR215" s="21"/>
    </row>
    <row r="216" spans="1:96" x14ac:dyDescent="0.2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197">
        <v>222.22302400879701</v>
      </c>
      <c r="CI216" s="200">
        <v>222.67285249072799</v>
      </c>
      <c r="CK216" s="5"/>
      <c r="CL216" s="5"/>
      <c r="CM216" s="5"/>
      <c r="CN216" s="5"/>
      <c r="CO216" s="5"/>
      <c r="CP216" s="21"/>
      <c r="CQ216" s="21"/>
      <c r="CR216" s="21"/>
    </row>
    <row r="217" spans="1:96" x14ac:dyDescent="0.2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197">
        <v>155.7016265706539</v>
      </c>
      <c r="CI217" s="200">
        <v>156.01666128144421</v>
      </c>
      <c r="CK217" s="5"/>
      <c r="CL217" s="5"/>
      <c r="CM217" s="5"/>
      <c r="CN217" s="5"/>
      <c r="CO217" s="5"/>
      <c r="CP217" s="21"/>
      <c r="CQ217" s="21"/>
      <c r="CR217" s="21"/>
    </row>
    <row r="218" spans="1:96" x14ac:dyDescent="0.2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197">
        <v>274.05669369260556</v>
      </c>
      <c r="CI218" s="200">
        <v>270.34968503093808</v>
      </c>
      <c r="CK218" s="5"/>
      <c r="CL218" s="5"/>
      <c r="CM218" s="5"/>
      <c r="CN218" s="5"/>
      <c r="CO218" s="5"/>
      <c r="CP218" s="21"/>
      <c r="CQ218" s="21"/>
      <c r="CR218" s="21"/>
    </row>
    <row r="219" spans="1:96" x14ac:dyDescent="0.2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197">
        <v>196.98298628461779</v>
      </c>
      <c r="CI219" s="200">
        <v>198.41532623023278</v>
      </c>
      <c r="CK219" s="5"/>
      <c r="CL219" s="5"/>
      <c r="CM219" s="5"/>
      <c r="CN219" s="5"/>
      <c r="CO219" s="5"/>
      <c r="CP219" s="21"/>
      <c r="CQ219" s="21"/>
      <c r="CR219" s="21"/>
    </row>
    <row r="220" spans="1:96" x14ac:dyDescent="0.2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197">
        <v>158.22000010235254</v>
      </c>
      <c r="CI220" s="200">
        <v>159.14610232466802</v>
      </c>
      <c r="CK220" s="5"/>
      <c r="CL220" s="5"/>
      <c r="CM220" s="5"/>
      <c r="CN220" s="5"/>
      <c r="CO220" s="5"/>
      <c r="CP220" s="21"/>
      <c r="CQ220" s="21"/>
      <c r="CR220" s="21"/>
    </row>
    <row r="221" spans="1:96" x14ac:dyDescent="0.2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197">
        <v>225.9042843061718</v>
      </c>
      <c r="CI221" s="200">
        <v>226.83013441613164</v>
      </c>
      <c r="CK221" s="5"/>
      <c r="CL221" s="5"/>
      <c r="CM221" s="5"/>
      <c r="CN221" s="5"/>
      <c r="CO221" s="5"/>
      <c r="CP221" s="21"/>
      <c r="CQ221" s="21"/>
      <c r="CR221" s="21"/>
    </row>
    <row r="222" spans="1:96" x14ac:dyDescent="0.2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197">
        <v>172.86780981772367</v>
      </c>
      <c r="CI222" s="200">
        <v>175.63915884349498</v>
      </c>
      <c r="CK222" s="5"/>
      <c r="CL222" s="5"/>
      <c r="CM222" s="5"/>
      <c r="CN222" s="5"/>
      <c r="CO222" s="5"/>
      <c r="CP222" s="21"/>
      <c r="CQ222" s="21"/>
      <c r="CR222" s="21"/>
    </row>
    <row r="223" spans="1:96" x14ac:dyDescent="0.2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197">
        <v>177.90843516868009</v>
      </c>
      <c r="CI223" s="200">
        <v>180.10430747592471</v>
      </c>
      <c r="CK223" s="5"/>
      <c r="CL223" s="5"/>
      <c r="CM223" s="5"/>
      <c r="CN223" s="5"/>
      <c r="CO223" s="5"/>
      <c r="CP223" s="21"/>
      <c r="CQ223" s="21"/>
      <c r="CR223" s="21"/>
    </row>
    <row r="224" spans="1:96" x14ac:dyDescent="0.2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197">
        <v>179.40999941072528</v>
      </c>
      <c r="CI224" s="200">
        <v>181.87589476890565</v>
      </c>
      <c r="CK224" s="5"/>
      <c r="CL224" s="5"/>
      <c r="CM224" s="5"/>
      <c r="CN224" s="5"/>
      <c r="CO224" s="5"/>
      <c r="CP224" s="21"/>
      <c r="CQ224" s="21"/>
      <c r="CR224" s="21"/>
    </row>
    <row r="225" spans="1:96" x14ac:dyDescent="0.2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197">
        <v>196.23008096045189</v>
      </c>
      <c r="CI225" s="200">
        <v>193.90581251560488</v>
      </c>
      <c r="CK225" s="5"/>
      <c r="CL225" s="5"/>
      <c r="CM225" s="5"/>
      <c r="CN225" s="5"/>
      <c r="CO225" s="5"/>
      <c r="CP225" s="21"/>
      <c r="CQ225" s="21"/>
      <c r="CR225" s="21"/>
    </row>
    <row r="226" spans="1:96" x14ac:dyDescent="0.2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197">
        <v>190.96379265393725</v>
      </c>
      <c r="CI226" s="200">
        <v>191.64337649392073</v>
      </c>
      <c r="CK226" s="5"/>
      <c r="CL226" s="5"/>
      <c r="CM226" s="5"/>
      <c r="CN226" s="5"/>
      <c r="CO226" s="5"/>
      <c r="CP226" s="21"/>
      <c r="CQ226" s="21"/>
      <c r="CR226" s="21"/>
    </row>
    <row r="227" spans="1:96" x14ac:dyDescent="0.2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197">
        <v>179.62241149028114</v>
      </c>
      <c r="CI227" s="200">
        <v>178.55620157807238</v>
      </c>
      <c r="CK227" s="5"/>
      <c r="CL227" s="5"/>
      <c r="CM227" s="5"/>
      <c r="CN227" s="5"/>
      <c r="CO227" s="5"/>
      <c r="CP227" s="21"/>
      <c r="CQ227" s="21"/>
      <c r="CR227" s="21"/>
    </row>
    <row r="228" spans="1:96" x14ac:dyDescent="0.2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197">
        <v>174.79063096125648</v>
      </c>
      <c r="CI228" s="200">
        <v>175.3588264915993</v>
      </c>
      <c r="CK228" s="5"/>
      <c r="CL228" s="5"/>
      <c r="CM228" s="5"/>
      <c r="CN228" s="5"/>
      <c r="CO228" s="5"/>
      <c r="CP228" s="21"/>
      <c r="CQ228" s="21"/>
      <c r="CR228" s="21"/>
    </row>
    <row r="229" spans="1:96" x14ac:dyDescent="0.2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197">
        <v>183.45228144157295</v>
      </c>
      <c r="CI229" s="200">
        <v>184.10322135021858</v>
      </c>
      <c r="CK229" s="5"/>
      <c r="CL229" s="5"/>
      <c r="CM229" s="5"/>
      <c r="CN229" s="5"/>
      <c r="CO229" s="5"/>
      <c r="CP229" s="21"/>
      <c r="CQ229" s="21"/>
      <c r="CR229" s="21"/>
    </row>
    <row r="230" spans="1:96" x14ac:dyDescent="0.2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197">
        <v>174.4005685270059</v>
      </c>
      <c r="CI230" s="200">
        <v>174.19548085161043</v>
      </c>
      <c r="CK230" s="5"/>
      <c r="CL230" s="5"/>
      <c r="CM230" s="5"/>
      <c r="CN230" s="5"/>
      <c r="CO230" s="5"/>
      <c r="CP230" s="21"/>
      <c r="CQ230" s="21"/>
      <c r="CR230" s="21"/>
    </row>
    <row r="231" spans="1:96" x14ac:dyDescent="0.2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197">
        <v>246.42230035563296</v>
      </c>
      <c r="CI231" s="200">
        <v>247.55273776544203</v>
      </c>
      <c r="CK231" s="5"/>
      <c r="CL231" s="5"/>
      <c r="CM231" s="5"/>
      <c r="CN231" s="5"/>
      <c r="CO231" s="5"/>
      <c r="CP231" s="21"/>
      <c r="CQ231" s="21"/>
      <c r="CR231" s="21"/>
    </row>
    <row r="232" spans="1:96" x14ac:dyDescent="0.2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197">
        <v>202.71282460023875</v>
      </c>
      <c r="CI232" s="200">
        <v>202.41128071050159</v>
      </c>
      <c r="CK232" s="5"/>
      <c r="CL232" s="5"/>
      <c r="CM232" s="5"/>
      <c r="CN232" s="5"/>
      <c r="CO232" s="5"/>
      <c r="CP232" s="21"/>
      <c r="CQ232" s="21"/>
      <c r="CR232" s="21"/>
    </row>
    <row r="233" spans="1:96" x14ac:dyDescent="0.2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197">
        <v>208.24113854534116</v>
      </c>
      <c r="CI233" s="200">
        <v>207.15718599382976</v>
      </c>
      <c r="CK233" s="5"/>
      <c r="CL233" s="5"/>
      <c r="CM233" s="5"/>
      <c r="CN233" s="5"/>
      <c r="CO233" s="5"/>
      <c r="CP233" s="21"/>
      <c r="CQ233" s="21"/>
      <c r="CR233" s="21"/>
    </row>
    <row r="234" spans="1:96" x14ac:dyDescent="0.2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197">
        <v>285.83478912227741</v>
      </c>
      <c r="CI234" s="200">
        <v>289.20893559574023</v>
      </c>
      <c r="CK234" s="5"/>
      <c r="CL234" s="5"/>
      <c r="CM234" s="5"/>
      <c r="CN234" s="5"/>
      <c r="CO234" s="5"/>
      <c r="CP234" s="21"/>
      <c r="CQ234" s="21"/>
      <c r="CR234" s="21"/>
    </row>
    <row r="235" spans="1:96" x14ac:dyDescent="0.2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197">
        <v>148.13658267393075</v>
      </c>
      <c r="CI235" s="200">
        <v>148.96172682778749</v>
      </c>
      <c r="CK235" s="5"/>
      <c r="CL235" s="5"/>
      <c r="CM235" s="5"/>
      <c r="CN235" s="5"/>
      <c r="CO235" s="5"/>
      <c r="CP235" s="21"/>
      <c r="CQ235" s="21"/>
      <c r="CR235" s="21"/>
    </row>
    <row r="236" spans="1:96" x14ac:dyDescent="0.2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197">
        <v>393.91049312992567</v>
      </c>
      <c r="CI236" s="200">
        <v>402.59650555690519</v>
      </c>
      <c r="CK236" s="5"/>
      <c r="CL236" s="5"/>
      <c r="CM236" s="5"/>
      <c r="CN236" s="5"/>
      <c r="CO236" s="5"/>
      <c r="CP236" s="21"/>
      <c r="CQ236" s="21"/>
      <c r="CR236" s="21"/>
    </row>
    <row r="237" spans="1:96" x14ac:dyDescent="0.2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197">
        <v>362.91311348742232</v>
      </c>
      <c r="CI237" s="200">
        <v>370.16781408665099</v>
      </c>
      <c r="CK237" s="5"/>
      <c r="CL237" s="5"/>
      <c r="CM237" s="5"/>
      <c r="CN237" s="5"/>
      <c r="CO237" s="5"/>
      <c r="CP237" s="21"/>
      <c r="CQ237" s="21"/>
      <c r="CR237" s="21"/>
    </row>
    <row r="238" spans="1:96" x14ac:dyDescent="0.2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197">
        <v>461.97724086112004</v>
      </c>
      <c r="CI238" s="200">
        <v>469.81391449831432</v>
      </c>
      <c r="CK238" s="5"/>
      <c r="CL238" s="5"/>
      <c r="CM238" s="5"/>
      <c r="CN238" s="5"/>
      <c r="CO238" s="5"/>
      <c r="CP238" s="21"/>
      <c r="CQ238" s="21"/>
      <c r="CR238" s="21"/>
    </row>
    <row r="239" spans="1:96" x14ac:dyDescent="0.2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197">
        <v>342.55619106553212</v>
      </c>
      <c r="CI239" s="200">
        <v>322.63407154150394</v>
      </c>
      <c r="CK239" s="5"/>
      <c r="CL239" s="5"/>
      <c r="CM239" s="5"/>
      <c r="CN239" s="5"/>
      <c r="CO239" s="5"/>
      <c r="CP239" s="21"/>
      <c r="CQ239" s="21"/>
      <c r="CR239" s="21"/>
    </row>
    <row r="240" spans="1:96" x14ac:dyDescent="0.2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197">
        <v>448.90636536406822</v>
      </c>
      <c r="CI240" s="200">
        <v>449.07075184573586</v>
      </c>
      <c r="CK240" s="5"/>
      <c r="CL240" s="5"/>
      <c r="CM240" s="5"/>
      <c r="CN240" s="5"/>
      <c r="CO240" s="5"/>
      <c r="CP240" s="21"/>
      <c r="CQ240" s="21"/>
      <c r="CR240" s="21"/>
    </row>
    <row r="241" spans="1:96" x14ac:dyDescent="0.2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197">
        <v>482.62347047152508</v>
      </c>
      <c r="CI241" s="200">
        <v>472.5420593856503</v>
      </c>
      <c r="CK241" s="5"/>
      <c r="CL241" s="5"/>
      <c r="CM241" s="5"/>
      <c r="CN241" s="5"/>
      <c r="CO241" s="5"/>
      <c r="CP241" s="21"/>
      <c r="CQ241" s="21"/>
      <c r="CR241" s="21"/>
    </row>
    <row r="242" spans="1:96" x14ac:dyDescent="0.2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197">
        <v>452.04846261090933</v>
      </c>
      <c r="CI242" s="200">
        <v>444.88867180572277</v>
      </c>
      <c r="CK242" s="5"/>
      <c r="CL242" s="5"/>
      <c r="CM242" s="5"/>
      <c r="CN242" s="5"/>
      <c r="CO242" s="5"/>
      <c r="CP242" s="21"/>
      <c r="CQ242" s="21"/>
      <c r="CR242" s="21"/>
    </row>
    <row r="243" spans="1:96" x14ac:dyDescent="0.2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197">
        <v>259.12422785281001</v>
      </c>
      <c r="CI243" s="200">
        <v>255.88457804045305</v>
      </c>
      <c r="CK243" s="5"/>
      <c r="CL243" s="5"/>
      <c r="CM243" s="5"/>
      <c r="CN243" s="5"/>
      <c r="CO243" s="5"/>
      <c r="CP243" s="21"/>
      <c r="CQ243" s="21"/>
      <c r="CR243" s="21"/>
    </row>
    <row r="244" spans="1:96" x14ac:dyDescent="0.2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197">
        <v>502.95810038251307</v>
      </c>
      <c r="CI244" s="200">
        <v>509.0859642097551</v>
      </c>
      <c r="CK244" s="5"/>
      <c r="CL244" s="5"/>
      <c r="CM244" s="5"/>
      <c r="CN244" s="5"/>
      <c r="CO244" s="5"/>
      <c r="CP244" s="21"/>
      <c r="CQ244" s="21"/>
      <c r="CR244" s="21"/>
    </row>
    <row r="245" spans="1:96" x14ac:dyDescent="0.2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197">
        <v>290.74820776917471</v>
      </c>
      <c r="CI245" s="200">
        <v>300.64262342059743</v>
      </c>
      <c r="CK245" s="5"/>
      <c r="CL245" s="5"/>
      <c r="CM245" s="5"/>
      <c r="CN245" s="5"/>
      <c r="CO245" s="5"/>
      <c r="CP245" s="21"/>
      <c r="CQ245" s="21"/>
      <c r="CR245" s="21"/>
    </row>
    <row r="246" spans="1:96" x14ac:dyDescent="0.2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197">
        <v>249.36321069042944</v>
      </c>
      <c r="CI246" s="200">
        <v>252.55888851405589</v>
      </c>
      <c r="CK246" s="5"/>
      <c r="CL246" s="5"/>
      <c r="CM246" s="5"/>
      <c r="CN246" s="5"/>
      <c r="CO246" s="5"/>
      <c r="CP246" s="21"/>
      <c r="CQ246" s="21"/>
      <c r="CR246" s="21"/>
    </row>
    <row r="247" spans="1:96" x14ac:dyDescent="0.2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197">
        <v>357.75610391465437</v>
      </c>
      <c r="CI247" s="200">
        <v>363.91423497092597</v>
      </c>
      <c r="CK247" s="5"/>
      <c r="CL247" s="5"/>
      <c r="CM247" s="5"/>
      <c r="CN247" s="5"/>
      <c r="CO247" s="5"/>
      <c r="CP247" s="21"/>
      <c r="CQ247" s="21"/>
      <c r="CR247" s="21"/>
    </row>
    <row r="248" spans="1:96" x14ac:dyDescent="0.2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197">
        <v>281.1451470187929</v>
      </c>
      <c r="CI248" s="200">
        <v>287.70994574551725</v>
      </c>
      <c r="CK248" s="5"/>
      <c r="CL248" s="5"/>
      <c r="CM248" s="5"/>
      <c r="CN248" s="5"/>
      <c r="CO248" s="5"/>
      <c r="CP248" s="21"/>
      <c r="CQ248" s="21"/>
      <c r="CR248" s="21"/>
    </row>
    <row r="249" spans="1:96" x14ac:dyDescent="0.2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197">
        <v>308.71345559553265</v>
      </c>
      <c r="CI249" s="200">
        <v>330.02116484982702</v>
      </c>
      <c r="CK249" s="5"/>
      <c r="CL249" s="5"/>
      <c r="CM249" s="5"/>
      <c r="CN249" s="5"/>
      <c r="CO249" s="5"/>
      <c r="CP249" s="21"/>
      <c r="CQ249" s="21"/>
      <c r="CR249" s="21"/>
    </row>
    <row r="250" spans="1:96" x14ac:dyDescent="0.2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197">
        <v>362.40232453253452</v>
      </c>
      <c r="CI250" s="200">
        <v>374.07646089806207</v>
      </c>
      <c r="CK250" s="5"/>
      <c r="CL250" s="5"/>
      <c r="CM250" s="5"/>
      <c r="CN250" s="5"/>
      <c r="CO250" s="5"/>
      <c r="CP250" s="21"/>
      <c r="CQ250" s="21"/>
      <c r="CR250" s="21"/>
    </row>
    <row r="251" spans="1:96" x14ac:dyDescent="0.2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197">
        <v>494.91102448702787</v>
      </c>
      <c r="CI251" s="200">
        <v>461.76041079960646</v>
      </c>
      <c r="CK251" s="5"/>
      <c r="CL251" s="5"/>
      <c r="CM251" s="5"/>
      <c r="CN251" s="5"/>
      <c r="CO251" s="5"/>
      <c r="CP251" s="21"/>
      <c r="CQ251" s="21"/>
      <c r="CR251" s="21"/>
    </row>
    <row r="252" spans="1:96" x14ac:dyDescent="0.2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197">
        <v>460.14032006141747</v>
      </c>
      <c r="CI252" s="200">
        <v>460.97891466828446</v>
      </c>
      <c r="CK252" s="5"/>
      <c r="CL252" s="5"/>
      <c r="CM252" s="5"/>
      <c r="CN252" s="5"/>
      <c r="CO252" s="5"/>
      <c r="CP252" s="21"/>
      <c r="CQ252" s="21"/>
      <c r="CR252" s="21"/>
    </row>
    <row r="253" spans="1:96" x14ac:dyDescent="0.2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197">
        <v>272.30875250745095</v>
      </c>
      <c r="CI253" s="200">
        <v>258.30726586694186</v>
      </c>
      <c r="CK253" s="5"/>
      <c r="CL253" s="5"/>
      <c r="CM253" s="5"/>
      <c r="CN253" s="5"/>
      <c r="CO253" s="5"/>
      <c r="CP253" s="21"/>
      <c r="CQ253" s="21"/>
      <c r="CR253" s="21"/>
    </row>
    <row r="254" spans="1:96" x14ac:dyDescent="0.2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197">
        <v>365.63134973891709</v>
      </c>
      <c r="CI254" s="200">
        <v>365.58405336534656</v>
      </c>
      <c r="CK254" s="5"/>
      <c r="CL254" s="5"/>
      <c r="CM254" s="5"/>
      <c r="CN254" s="5"/>
      <c r="CO254" s="5"/>
      <c r="CP254" s="21"/>
      <c r="CQ254" s="21"/>
      <c r="CR254" s="21"/>
    </row>
    <row r="255" spans="1:96" x14ac:dyDescent="0.2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197">
        <v>404.05824788492396</v>
      </c>
      <c r="CI255" s="200">
        <v>398.81842342990541</v>
      </c>
      <c r="CK255" s="5"/>
      <c r="CL255" s="5"/>
      <c r="CM255" s="5"/>
      <c r="CN255" s="5"/>
      <c r="CO255" s="5"/>
      <c r="CP255" s="21"/>
      <c r="CQ255" s="21"/>
      <c r="CR255" s="21"/>
    </row>
    <row r="256" spans="1:96" x14ac:dyDescent="0.2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197">
        <v>274.27837964939414</v>
      </c>
      <c r="CI256" s="200">
        <v>268.47800445424355</v>
      </c>
      <c r="CK256" s="5"/>
      <c r="CL256" s="5"/>
      <c r="CM256" s="5"/>
      <c r="CN256" s="5"/>
      <c r="CO256" s="5"/>
      <c r="CP256" s="21"/>
      <c r="CQ256" s="21"/>
      <c r="CR256" s="21"/>
    </row>
    <row r="257" spans="1:96" x14ac:dyDescent="0.2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197">
        <v>637.61154426600194</v>
      </c>
      <c r="CI257" s="200">
        <v>651.28074786817785</v>
      </c>
      <c r="CK257" s="5"/>
      <c r="CL257" s="5"/>
      <c r="CM257" s="5"/>
      <c r="CN257" s="5"/>
      <c r="CO257" s="5"/>
      <c r="CP257" s="21"/>
      <c r="CQ257" s="21"/>
      <c r="CR257" s="21"/>
    </row>
    <row r="258" spans="1:96" x14ac:dyDescent="0.2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197">
        <v>298.77048396408753</v>
      </c>
      <c r="CI258" s="200">
        <v>306.43344123391915</v>
      </c>
      <c r="CK258" s="5"/>
      <c r="CL258" s="5"/>
      <c r="CM258" s="5"/>
      <c r="CN258" s="5"/>
      <c r="CO258" s="5"/>
      <c r="CP258" s="21"/>
      <c r="CQ258" s="21"/>
      <c r="CR258" s="21"/>
    </row>
    <row r="259" spans="1:96" x14ac:dyDescent="0.2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197">
        <v>346.6096450363134</v>
      </c>
      <c r="CI259" s="200">
        <v>339.51094799138747</v>
      </c>
      <c r="CK259" s="5"/>
      <c r="CL259" s="5"/>
      <c r="CM259" s="5"/>
      <c r="CN259" s="5"/>
      <c r="CO259" s="5"/>
      <c r="CP259" s="21"/>
      <c r="CQ259" s="21"/>
      <c r="CR259" s="21"/>
    </row>
    <row r="260" spans="1:96" x14ac:dyDescent="0.2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197">
        <v>531.20210964503588</v>
      </c>
      <c r="CI260" s="200">
        <v>552.43662603105429</v>
      </c>
      <c r="CK260" s="5"/>
      <c r="CL260" s="5"/>
      <c r="CM260" s="5"/>
      <c r="CN260" s="5"/>
      <c r="CO260" s="5"/>
      <c r="CP260" s="21"/>
      <c r="CQ260" s="21"/>
      <c r="CR260" s="21"/>
    </row>
    <row r="261" spans="1:96" x14ac:dyDescent="0.2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197">
        <v>100.83876894802073</v>
      </c>
      <c r="CI261" s="200">
        <v>101.01423977939643</v>
      </c>
      <c r="CK261" s="5"/>
      <c r="CL261" s="5"/>
      <c r="CM261" s="5"/>
      <c r="CN261" s="5"/>
      <c r="CO261" s="5"/>
      <c r="CP261" s="21"/>
      <c r="CQ261" s="21"/>
      <c r="CR261" s="21"/>
    </row>
    <row r="262" spans="1:96" x14ac:dyDescent="0.2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197">
        <v>350.0643551916524</v>
      </c>
      <c r="CI262" s="200">
        <v>362.08437876218323</v>
      </c>
      <c r="CK262" s="5"/>
      <c r="CL262" s="5"/>
      <c r="CM262" s="5"/>
      <c r="CN262" s="5"/>
      <c r="CO262" s="5"/>
      <c r="CP262" s="21"/>
      <c r="CQ262" s="21"/>
      <c r="CR262" s="21"/>
    </row>
    <row r="263" spans="1:96" x14ac:dyDescent="0.2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197">
        <v>340.75010552386624</v>
      </c>
      <c r="CI263" s="200">
        <v>353.32949107769855</v>
      </c>
      <c r="CK263" s="5"/>
      <c r="CL263" s="5"/>
      <c r="CM263" s="5"/>
      <c r="CN263" s="5"/>
      <c r="CO263" s="5"/>
      <c r="CP263" s="21"/>
      <c r="CQ263" s="21"/>
      <c r="CR263" s="21"/>
    </row>
    <row r="264" spans="1:96" x14ac:dyDescent="0.2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197">
        <v>387.57287555720092</v>
      </c>
      <c r="CI264" s="200">
        <v>399.99648642079404</v>
      </c>
      <c r="CK264" s="5"/>
      <c r="CL264" s="5"/>
      <c r="CM264" s="5"/>
      <c r="CN264" s="5"/>
      <c r="CO264" s="5"/>
      <c r="CP264" s="21"/>
      <c r="CQ264" s="21"/>
      <c r="CR264" s="21"/>
    </row>
    <row r="265" spans="1:96" x14ac:dyDescent="0.2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197">
        <v>332.54217091269498</v>
      </c>
      <c r="CI265" s="200">
        <v>324.83725494010611</v>
      </c>
      <c r="CK265" s="5"/>
      <c r="CL265" s="5"/>
      <c r="CM265" s="5"/>
      <c r="CN265" s="5"/>
      <c r="CO265" s="5"/>
      <c r="CP265" s="21"/>
      <c r="CQ265" s="21"/>
      <c r="CR265" s="21"/>
    </row>
    <row r="266" spans="1:96" x14ac:dyDescent="0.2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197">
        <v>377.18551356340623</v>
      </c>
      <c r="CI266" s="200">
        <v>382.26267448502534</v>
      </c>
      <c r="CK266" s="5"/>
      <c r="CL266" s="5"/>
      <c r="CM266" s="5"/>
      <c r="CN266" s="5"/>
      <c r="CO266" s="5"/>
      <c r="CP266" s="21"/>
      <c r="CQ266" s="21"/>
      <c r="CR266" s="21"/>
    </row>
    <row r="267" spans="1:96" x14ac:dyDescent="0.2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197">
        <v>388.46890922139875</v>
      </c>
      <c r="CI267" s="200">
        <v>388.1593634603181</v>
      </c>
      <c r="CK267" s="5"/>
      <c r="CL267" s="5"/>
      <c r="CM267" s="5"/>
      <c r="CN267" s="5"/>
      <c r="CO267" s="5"/>
      <c r="CP267" s="21"/>
      <c r="CQ267" s="21"/>
      <c r="CR267" s="21"/>
    </row>
    <row r="268" spans="1:96" x14ac:dyDescent="0.2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197">
        <v>380.43731547615016</v>
      </c>
      <c r="CI268" s="200">
        <v>380.63159621330095</v>
      </c>
      <c r="CK268" s="5"/>
      <c r="CL268" s="5"/>
      <c r="CM268" s="5"/>
      <c r="CN268" s="5"/>
      <c r="CO268" s="5"/>
      <c r="CP268" s="21"/>
      <c r="CQ268" s="21"/>
      <c r="CR268" s="21"/>
    </row>
    <row r="269" spans="1:96" x14ac:dyDescent="0.2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197">
        <v>262.72065662785695</v>
      </c>
      <c r="CI269" s="200">
        <v>266.47036840127237</v>
      </c>
      <c r="CK269" s="5"/>
      <c r="CL269" s="5"/>
      <c r="CM269" s="5"/>
      <c r="CN269" s="5"/>
      <c r="CO269" s="5"/>
      <c r="CP269" s="21"/>
      <c r="CQ269" s="21"/>
      <c r="CR269" s="21"/>
    </row>
    <row r="270" spans="1:96" x14ac:dyDescent="0.2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197">
        <v>446.38319663615835</v>
      </c>
      <c r="CI270" s="200">
        <v>456.62192423490546</v>
      </c>
      <c r="CK270" s="5"/>
      <c r="CL270" s="5"/>
      <c r="CM270" s="5"/>
      <c r="CN270" s="5"/>
      <c r="CO270" s="5"/>
      <c r="CP270" s="21"/>
      <c r="CQ270" s="21"/>
      <c r="CR270" s="21"/>
    </row>
    <row r="271" spans="1:96" x14ac:dyDescent="0.2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197">
        <v>413.52948344042949</v>
      </c>
      <c r="CI271" s="200">
        <v>433.3145931279758</v>
      </c>
      <c r="CK271" s="5"/>
      <c r="CL271" s="5"/>
      <c r="CM271" s="5"/>
      <c r="CN271" s="5"/>
      <c r="CO271" s="5"/>
      <c r="CP271" s="21"/>
      <c r="CQ271" s="21"/>
      <c r="CR271" s="21"/>
    </row>
    <row r="272" spans="1:96" x14ac:dyDescent="0.2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197">
        <v>257.95100706741533</v>
      </c>
      <c r="CI272" s="200">
        <v>266.65404019613447</v>
      </c>
      <c r="CK272" s="5"/>
      <c r="CL272" s="5"/>
      <c r="CM272" s="5"/>
      <c r="CN272" s="5"/>
      <c r="CO272" s="5"/>
      <c r="CP272" s="21"/>
      <c r="CQ272" s="21"/>
      <c r="CR272" s="21"/>
    </row>
    <row r="273" spans="1:96" x14ac:dyDescent="0.2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197">
        <v>334.12946950979818</v>
      </c>
      <c r="CI273" s="200">
        <v>344.0249405824207</v>
      </c>
      <c r="CK273" s="5"/>
      <c r="CL273" s="5"/>
      <c r="CM273" s="5"/>
      <c r="CN273" s="5"/>
      <c r="CO273" s="5"/>
      <c r="CP273" s="21"/>
      <c r="CQ273" s="21"/>
      <c r="CR273" s="21"/>
    </row>
    <row r="274" spans="1:96" x14ac:dyDescent="0.2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197">
        <v>254.08368388959295</v>
      </c>
      <c r="CI274" s="200">
        <v>263.52304404327003</v>
      </c>
      <c r="CK274" s="5"/>
      <c r="CL274" s="5"/>
      <c r="CM274" s="5"/>
      <c r="CN274" s="5"/>
      <c r="CO274" s="5"/>
      <c r="CP274" s="21"/>
      <c r="CQ274" s="21"/>
      <c r="CR274" s="21"/>
    </row>
    <row r="275" spans="1:96" x14ac:dyDescent="0.2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197">
        <v>331.25148081363631</v>
      </c>
      <c r="CI275" s="200">
        <v>355.17301771940191</v>
      </c>
      <c r="CK275" s="5"/>
      <c r="CL275" s="5"/>
      <c r="CM275" s="5"/>
      <c r="CN275" s="5"/>
      <c r="CO275" s="5"/>
      <c r="CP275" s="21"/>
      <c r="CQ275" s="21"/>
      <c r="CR275" s="21"/>
    </row>
    <row r="276" spans="1:96" x14ac:dyDescent="0.2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197">
        <v>333.15675045373729</v>
      </c>
      <c r="CI276" s="200">
        <v>346.89229960977349</v>
      </c>
      <c r="CK276" s="5"/>
      <c r="CL276" s="5"/>
      <c r="CM276" s="5"/>
      <c r="CN276" s="5"/>
      <c r="CO276" s="5"/>
      <c r="CP276" s="21"/>
      <c r="CQ276" s="21"/>
      <c r="CR276" s="21"/>
    </row>
    <row r="277" spans="1:96" x14ac:dyDescent="0.2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197">
        <v>422.57832499366395</v>
      </c>
      <c r="CI277" s="200">
        <v>410.24120099948539</v>
      </c>
      <c r="CK277" s="5"/>
      <c r="CL277" s="5"/>
      <c r="CM277" s="5"/>
      <c r="CN277" s="5"/>
      <c r="CO277" s="5"/>
      <c r="CP277" s="21"/>
      <c r="CQ277" s="21"/>
      <c r="CR277" s="21"/>
    </row>
    <row r="278" spans="1:96" x14ac:dyDescent="0.2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197">
        <v>370.61564804139897</v>
      </c>
      <c r="CI278" s="200">
        <v>377.7809599928209</v>
      </c>
      <c r="CK278" s="5"/>
      <c r="CL278" s="5"/>
      <c r="CM278" s="5"/>
      <c r="CN278" s="5"/>
      <c r="CO278" s="5"/>
      <c r="CP278" s="21"/>
      <c r="CQ278" s="21"/>
      <c r="CR278" s="21"/>
    </row>
    <row r="279" spans="1:96" x14ac:dyDescent="0.2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197">
        <v>256.27062644664346</v>
      </c>
      <c r="CI279" s="200">
        <v>250.47839490042364</v>
      </c>
      <c r="CK279" s="5"/>
      <c r="CL279" s="5"/>
      <c r="CM279" s="5"/>
      <c r="CN279" s="5"/>
      <c r="CO279" s="5"/>
      <c r="CP279" s="21"/>
      <c r="CQ279" s="21"/>
      <c r="CR279" s="21"/>
    </row>
    <row r="280" spans="1:96" x14ac:dyDescent="0.2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197">
        <v>293.34938967077613</v>
      </c>
      <c r="CI280" s="200">
        <v>299.34803832924592</v>
      </c>
      <c r="CK280" s="5"/>
      <c r="CL280" s="5"/>
      <c r="CM280" s="5"/>
      <c r="CN280" s="5"/>
      <c r="CO280" s="5"/>
      <c r="CP280" s="21"/>
      <c r="CQ280" s="21"/>
      <c r="CR280" s="21"/>
    </row>
    <row r="281" spans="1:96" x14ac:dyDescent="0.2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197">
        <v>363.19114935111679</v>
      </c>
      <c r="CI281" s="200">
        <v>367.8428862643309</v>
      </c>
      <c r="CK281" s="5"/>
      <c r="CL281" s="5"/>
      <c r="CM281" s="5"/>
      <c r="CN281" s="5"/>
      <c r="CO281" s="5"/>
      <c r="CP281" s="21"/>
      <c r="CQ281" s="21"/>
      <c r="CR281" s="21"/>
    </row>
    <row r="282" spans="1:96" x14ac:dyDescent="0.2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197">
        <v>254.12210763604648</v>
      </c>
      <c r="CI282" s="200">
        <v>255.25994179370852</v>
      </c>
      <c r="CK282" s="5"/>
      <c r="CL282" s="5"/>
      <c r="CM282" s="5"/>
      <c r="CN282" s="5"/>
      <c r="CO282" s="5"/>
      <c r="CP282" s="21"/>
      <c r="CQ282" s="21"/>
      <c r="CR282" s="21"/>
    </row>
    <row r="283" spans="1:96" x14ac:dyDescent="0.2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197">
        <v>545.16898392062194</v>
      </c>
      <c r="CI283" s="200">
        <v>564.57633307150525</v>
      </c>
      <c r="CK283" s="5"/>
      <c r="CL283" s="5"/>
      <c r="CM283" s="5"/>
      <c r="CN283" s="5"/>
      <c r="CO283" s="5"/>
      <c r="CP283" s="21"/>
      <c r="CQ283" s="21"/>
      <c r="CR283" s="21"/>
    </row>
    <row r="284" spans="1:96" x14ac:dyDescent="0.2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197">
        <v>424.81214213115339</v>
      </c>
      <c r="CI284" s="200">
        <v>442.53881556816043</v>
      </c>
      <c r="CK284" s="5"/>
      <c r="CL284" s="5"/>
      <c r="CM284" s="5"/>
      <c r="CN284" s="5"/>
      <c r="CO284" s="5"/>
      <c r="CP284" s="21"/>
      <c r="CQ284" s="21"/>
      <c r="CR284" s="21"/>
    </row>
    <row r="285" spans="1:96" x14ac:dyDescent="0.2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197">
        <v>435.47299313892972</v>
      </c>
      <c r="CI285" s="200">
        <v>440.32177004733546</v>
      </c>
      <c r="CK285" s="5"/>
      <c r="CL285" s="5"/>
      <c r="CM285" s="5"/>
      <c r="CN285" s="5"/>
      <c r="CO285" s="5"/>
      <c r="CP285" s="21"/>
      <c r="CQ285" s="21"/>
      <c r="CR285" s="21"/>
    </row>
    <row r="286" spans="1:96" x14ac:dyDescent="0.2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197">
        <v>465.27257268865901</v>
      </c>
      <c r="CI286" s="200">
        <v>488.1886853318461</v>
      </c>
      <c r="CK286" s="5"/>
      <c r="CL286" s="5"/>
      <c r="CM286" s="5"/>
      <c r="CN286" s="5"/>
      <c r="CO286" s="5"/>
      <c r="CP286" s="21"/>
      <c r="CQ286" s="21"/>
      <c r="CR286" s="21"/>
    </row>
    <row r="287" spans="1:96" x14ac:dyDescent="0.2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197">
        <v>133.94821363503064</v>
      </c>
      <c r="CI287" s="200">
        <v>139.07053996360952</v>
      </c>
      <c r="CK287" s="5"/>
      <c r="CL287" s="5"/>
      <c r="CM287" s="5"/>
      <c r="CN287" s="5"/>
      <c r="CO287" s="5"/>
      <c r="CP287" s="21"/>
      <c r="CQ287" s="21"/>
      <c r="CR287" s="21"/>
    </row>
    <row r="288" spans="1:96" x14ac:dyDescent="0.2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197">
        <v>304.30606604238801</v>
      </c>
      <c r="CI288" s="200">
        <v>315.21065764358076</v>
      </c>
      <c r="CK288" s="5"/>
      <c r="CL288" s="5"/>
      <c r="CM288" s="5"/>
      <c r="CN288" s="5"/>
      <c r="CO288" s="5"/>
      <c r="CP288" s="21"/>
      <c r="CQ288" s="21"/>
      <c r="CR288" s="21"/>
    </row>
    <row r="289" spans="1:96" x14ac:dyDescent="0.2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197">
        <v>283.19720186412309</v>
      </c>
      <c r="CI289" s="200">
        <v>293.69748259060339</v>
      </c>
      <c r="CK289" s="5"/>
      <c r="CL289" s="5"/>
      <c r="CM289" s="5"/>
      <c r="CN289" s="5"/>
      <c r="CO289" s="5"/>
      <c r="CP289" s="21"/>
      <c r="CQ289" s="21"/>
      <c r="CR289" s="21"/>
    </row>
    <row r="290" spans="1:96" x14ac:dyDescent="0.2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197">
        <v>313.07091569863843</v>
      </c>
      <c r="CI290" s="200">
        <v>323.13942563366879</v>
      </c>
      <c r="CK290" s="5"/>
      <c r="CL290" s="5"/>
      <c r="CM290" s="5"/>
      <c r="CN290" s="5"/>
      <c r="CO290" s="5"/>
      <c r="CP290" s="21"/>
      <c r="CQ290" s="21"/>
      <c r="CR290" s="21"/>
    </row>
    <row r="291" spans="1:96" x14ac:dyDescent="0.2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197">
        <v>275.75400846677047</v>
      </c>
      <c r="CI291" s="200">
        <v>270.83796279237515</v>
      </c>
      <c r="CK291" s="5"/>
      <c r="CL291" s="5"/>
      <c r="CM291" s="5"/>
      <c r="CN291" s="5"/>
      <c r="CO291" s="5"/>
      <c r="CP291" s="21"/>
      <c r="CQ291" s="21"/>
      <c r="CR291" s="21"/>
    </row>
    <row r="292" spans="1:96" x14ac:dyDescent="0.2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197">
        <v>318.01085279165312</v>
      </c>
      <c r="CI292" s="200">
        <v>323.14834832059705</v>
      </c>
      <c r="CK292" s="5"/>
      <c r="CL292" s="5"/>
      <c r="CM292" s="5"/>
      <c r="CN292" s="5"/>
      <c r="CO292" s="5"/>
      <c r="CP292" s="21"/>
      <c r="CQ292" s="21"/>
      <c r="CR292" s="21"/>
    </row>
    <row r="293" spans="1:96" x14ac:dyDescent="0.2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197">
        <v>310.96652640383724</v>
      </c>
      <c r="CI293" s="200">
        <v>311.88116160199814</v>
      </c>
      <c r="CK293" s="5"/>
      <c r="CL293" s="5"/>
      <c r="CM293" s="5"/>
      <c r="CN293" s="5"/>
      <c r="CO293" s="5"/>
      <c r="CP293" s="21"/>
      <c r="CQ293" s="21"/>
      <c r="CR293" s="21"/>
    </row>
    <row r="294" spans="1:96" x14ac:dyDescent="0.2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197">
        <v>315.14631136774466</v>
      </c>
      <c r="CI294" s="200">
        <v>315.70514105499382</v>
      </c>
      <c r="CK294" s="5"/>
      <c r="CL294" s="5"/>
      <c r="CM294" s="5"/>
      <c r="CN294" s="5"/>
      <c r="CO294" s="5"/>
      <c r="CP294" s="21"/>
      <c r="CQ294" s="21"/>
      <c r="CR294" s="21"/>
    </row>
    <row r="295" spans="1:96" x14ac:dyDescent="0.2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197">
        <v>219.75453495954699</v>
      </c>
      <c r="CI295" s="200">
        <v>222.88946561521291</v>
      </c>
      <c r="CK295" s="5"/>
      <c r="CL295" s="5"/>
      <c r="CM295" s="5"/>
      <c r="CN295" s="5"/>
      <c r="CO295" s="5"/>
      <c r="CP295" s="21"/>
      <c r="CQ295" s="21"/>
      <c r="CR295" s="21"/>
    </row>
    <row r="296" spans="1:96" x14ac:dyDescent="0.2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197">
        <v>390.12414725659755</v>
      </c>
      <c r="CI296" s="200">
        <v>399.09115064646278</v>
      </c>
      <c r="CK296" s="5"/>
      <c r="CL296" s="5"/>
      <c r="CM296" s="5"/>
      <c r="CN296" s="5"/>
      <c r="CO296" s="5"/>
      <c r="CP296" s="21"/>
      <c r="CQ296" s="21"/>
      <c r="CR296" s="21"/>
    </row>
    <row r="297" spans="1:96" x14ac:dyDescent="0.2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197">
        <v>410.97303425950514</v>
      </c>
      <c r="CI297" s="200">
        <v>428.43850575084366</v>
      </c>
      <c r="CK297" s="5"/>
      <c r="CL297" s="5"/>
      <c r="CM297" s="5"/>
      <c r="CN297" s="5"/>
      <c r="CO297" s="5"/>
      <c r="CP297" s="21"/>
      <c r="CQ297" s="21"/>
      <c r="CR297" s="21"/>
    </row>
    <row r="298" spans="1:96" x14ac:dyDescent="0.2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197">
        <v>222.49127516033408</v>
      </c>
      <c r="CI298" s="200">
        <v>229.22527956821764</v>
      </c>
      <c r="CK298" s="5"/>
      <c r="CL298" s="5"/>
      <c r="CM298" s="5"/>
      <c r="CN298" s="5"/>
      <c r="CO298" s="5"/>
      <c r="CP298" s="21"/>
      <c r="CQ298" s="21"/>
      <c r="CR298" s="21"/>
    </row>
    <row r="299" spans="1:96" x14ac:dyDescent="0.2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197">
        <v>293.35277635158559</v>
      </c>
      <c r="CI299" s="200">
        <v>302.64557890231168</v>
      </c>
      <c r="CK299" s="5"/>
      <c r="CL299" s="5"/>
      <c r="CM299" s="5"/>
      <c r="CN299" s="5"/>
      <c r="CO299" s="5"/>
      <c r="CP299" s="21"/>
      <c r="CQ299" s="21"/>
      <c r="CR299" s="21"/>
    </row>
    <row r="300" spans="1:96" x14ac:dyDescent="0.2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197">
        <v>226.76829659950167</v>
      </c>
      <c r="CI300" s="200">
        <v>234.73128189061484</v>
      </c>
      <c r="CK300" s="5"/>
      <c r="CL300" s="5"/>
      <c r="CM300" s="5"/>
      <c r="CN300" s="5"/>
      <c r="CO300" s="5"/>
      <c r="CP300" s="21"/>
      <c r="CQ300" s="21"/>
      <c r="CR300" s="21"/>
    </row>
    <row r="301" spans="1:96" x14ac:dyDescent="0.2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197">
        <v>286.99783344313846</v>
      </c>
      <c r="CI301" s="200">
        <v>305.81200008992136</v>
      </c>
      <c r="CK301" s="5"/>
      <c r="CL301" s="5"/>
      <c r="CM301" s="5"/>
      <c r="CN301" s="5"/>
      <c r="CO301" s="5"/>
      <c r="CP301" s="21"/>
      <c r="CQ301" s="21"/>
      <c r="CR301" s="21"/>
    </row>
    <row r="302" spans="1:96" x14ac:dyDescent="0.2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197">
        <v>276.34579688089883</v>
      </c>
      <c r="CI302" s="200">
        <v>287.10580765252331</v>
      </c>
      <c r="CK302" s="5"/>
      <c r="CL302" s="5"/>
      <c r="CM302" s="5"/>
      <c r="CN302" s="5"/>
      <c r="CO302" s="5"/>
      <c r="CP302" s="21"/>
      <c r="CQ302" s="21"/>
      <c r="CR302" s="21"/>
    </row>
    <row r="303" spans="1:96" x14ac:dyDescent="0.2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197">
        <v>327.74366313912446</v>
      </c>
      <c r="CI303" s="200">
        <v>319.69985135787437</v>
      </c>
      <c r="CK303" s="5"/>
      <c r="CL303" s="5"/>
      <c r="CM303" s="5"/>
      <c r="CN303" s="5"/>
      <c r="CO303" s="5"/>
      <c r="CP303" s="21"/>
      <c r="CQ303" s="21"/>
      <c r="CR303" s="21"/>
    </row>
    <row r="304" spans="1:96" x14ac:dyDescent="0.2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197">
        <v>303.07210890378605</v>
      </c>
      <c r="CI304" s="200">
        <v>310.2171620806497</v>
      </c>
      <c r="CK304" s="5"/>
      <c r="CL304" s="5"/>
      <c r="CM304" s="5"/>
      <c r="CN304" s="5"/>
      <c r="CO304" s="5"/>
      <c r="CP304" s="21"/>
      <c r="CQ304" s="21"/>
      <c r="CR304" s="21"/>
    </row>
    <row r="305" spans="1:96" x14ac:dyDescent="0.2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197">
        <v>218.62922212409762</v>
      </c>
      <c r="CI305" s="200">
        <v>214.92028143588814</v>
      </c>
      <c r="CK305" s="5"/>
      <c r="CL305" s="5"/>
      <c r="CM305" s="5"/>
      <c r="CN305" s="5"/>
      <c r="CO305" s="5"/>
      <c r="CP305" s="21"/>
      <c r="CQ305" s="21"/>
      <c r="CR305" s="21"/>
    </row>
    <row r="306" spans="1:96" x14ac:dyDescent="0.2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197">
        <v>243.63432164027532</v>
      </c>
      <c r="CI306" s="200">
        <v>248.71925288456987</v>
      </c>
      <c r="CK306" s="5"/>
      <c r="CL306" s="5"/>
      <c r="CM306" s="5"/>
      <c r="CN306" s="5"/>
      <c r="CO306" s="5"/>
      <c r="CP306" s="21"/>
      <c r="CQ306" s="21"/>
      <c r="CR306" s="21"/>
    </row>
    <row r="307" spans="1:96" x14ac:dyDescent="0.2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197">
        <v>295.54617217475766</v>
      </c>
      <c r="CI307" s="200">
        <v>300.40998389393303</v>
      </c>
      <c r="CK307" s="5"/>
      <c r="CL307" s="5"/>
      <c r="CM307" s="5"/>
      <c r="CN307" s="5"/>
      <c r="CO307" s="5"/>
      <c r="CP307" s="21"/>
      <c r="CQ307" s="21"/>
      <c r="CR307" s="21"/>
    </row>
    <row r="308" spans="1:96" x14ac:dyDescent="0.2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197">
        <v>219.65833341738525</v>
      </c>
      <c r="CI308" s="200">
        <v>221.35079946210112</v>
      </c>
      <c r="CK308" s="5"/>
      <c r="CL308" s="5"/>
      <c r="CM308" s="5"/>
      <c r="CN308" s="5"/>
      <c r="CO308" s="5"/>
      <c r="CP308" s="21"/>
      <c r="CQ308" s="21"/>
      <c r="CR308" s="21"/>
    </row>
    <row r="309" spans="1:96" x14ac:dyDescent="0.2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197">
        <v>449.66990900075092</v>
      </c>
      <c r="CI309" s="200">
        <v>465.70308883405261</v>
      </c>
      <c r="CK309" s="5"/>
      <c r="CL309" s="5"/>
      <c r="CM309" s="5"/>
      <c r="CN309" s="5"/>
      <c r="CO309" s="5"/>
      <c r="CP309" s="21"/>
      <c r="CQ309" s="21"/>
      <c r="CR309" s="21"/>
    </row>
    <row r="310" spans="1:96" x14ac:dyDescent="0.2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197">
        <v>449.42301964700027</v>
      </c>
      <c r="CI310" s="200">
        <v>466.89383920242403</v>
      </c>
      <c r="CK310" s="5"/>
      <c r="CL310" s="5"/>
      <c r="CM310" s="5"/>
      <c r="CN310" s="5"/>
      <c r="CO310" s="5"/>
      <c r="CP310" s="21"/>
      <c r="CQ310" s="21"/>
      <c r="CR310" s="21"/>
    </row>
    <row r="311" spans="1:96" x14ac:dyDescent="0.2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197">
        <v>405.91962738899224</v>
      </c>
      <c r="CI311" s="200">
        <v>411.44028499422325</v>
      </c>
      <c r="CK311" s="5"/>
      <c r="CL311" s="5"/>
      <c r="CM311" s="5"/>
      <c r="CN311" s="5"/>
      <c r="CO311" s="5"/>
      <c r="CP311" s="21"/>
      <c r="CQ311" s="21"/>
      <c r="CR311" s="21"/>
    </row>
    <row r="312" spans="1:96" x14ac:dyDescent="0.2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197">
        <v>399.00154924206385</v>
      </c>
      <c r="CI312" s="200">
        <v>418.62035229367621</v>
      </c>
      <c r="CK312" s="5"/>
      <c r="CL312" s="5"/>
      <c r="CM312" s="5"/>
      <c r="CN312" s="5"/>
      <c r="CO312" s="5"/>
      <c r="CP312" s="21"/>
      <c r="CQ312" s="21"/>
      <c r="CR312" s="21"/>
    </row>
    <row r="313" spans="1:96" x14ac:dyDescent="0.2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197">
        <v>154.28274071462431</v>
      </c>
      <c r="CI313" s="200">
        <v>160.82088758497312</v>
      </c>
      <c r="CK313" s="5"/>
      <c r="CL313" s="5"/>
      <c r="CM313" s="5"/>
      <c r="CN313" s="5"/>
      <c r="CO313" s="5"/>
      <c r="CP313" s="21"/>
      <c r="CQ313" s="21"/>
      <c r="CR313" s="21"/>
    </row>
    <row r="314" spans="1:96" x14ac:dyDescent="0.2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197">
        <v>384.04919749710308</v>
      </c>
      <c r="CI314" s="200">
        <v>400.632337984944</v>
      </c>
      <c r="CK314" s="5"/>
      <c r="CL314" s="5"/>
      <c r="CM314" s="5"/>
      <c r="CN314" s="5"/>
      <c r="CO314" s="5"/>
      <c r="CP314" s="21"/>
      <c r="CQ314" s="21"/>
      <c r="CR314" s="21"/>
    </row>
    <row r="315" spans="1:96" x14ac:dyDescent="0.2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197">
        <v>415.9406981673788</v>
      </c>
      <c r="CI315" s="200">
        <v>435.61226658499999</v>
      </c>
      <c r="CK315" s="5"/>
      <c r="CL315" s="5"/>
      <c r="CM315" s="5"/>
      <c r="CN315" s="5"/>
      <c r="CO315" s="5"/>
      <c r="CP315" s="21"/>
      <c r="CQ315" s="21"/>
      <c r="CR315" s="21"/>
    </row>
    <row r="316" spans="1:96" x14ac:dyDescent="0.2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197">
        <v>462.03622759960064</v>
      </c>
      <c r="CI316" s="200">
        <v>481.6232171631367</v>
      </c>
      <c r="CK316" s="5"/>
      <c r="CL316" s="5"/>
      <c r="CM316" s="5"/>
      <c r="CN316" s="5"/>
      <c r="CO316" s="5"/>
      <c r="CP316" s="21"/>
      <c r="CQ316" s="21"/>
      <c r="CR316" s="21"/>
    </row>
    <row r="317" spans="1:96" x14ac:dyDescent="0.2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197">
        <v>408.46588114876522</v>
      </c>
      <c r="CI317" s="200">
        <v>404.78700298324293</v>
      </c>
      <c r="CK317" s="5"/>
      <c r="CL317" s="5"/>
      <c r="CM317" s="5"/>
      <c r="CN317" s="5"/>
      <c r="CO317" s="5"/>
      <c r="CP317" s="21"/>
      <c r="CQ317" s="21"/>
      <c r="CR317" s="21"/>
    </row>
    <row r="318" spans="1:96" x14ac:dyDescent="0.2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197">
        <v>405.92696777135512</v>
      </c>
      <c r="CI318" s="200">
        <v>415.19098884934448</v>
      </c>
      <c r="CK318" s="5"/>
      <c r="CL318" s="5"/>
      <c r="CM318" s="5"/>
      <c r="CN318" s="5"/>
      <c r="CO318" s="5"/>
      <c r="CP318" s="21"/>
      <c r="CQ318" s="21"/>
      <c r="CR318" s="21"/>
    </row>
    <row r="319" spans="1:96" x14ac:dyDescent="0.2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197">
        <v>431.48450496302922</v>
      </c>
      <c r="CI319" s="200">
        <v>435.64407766950194</v>
      </c>
      <c r="CK319" s="5"/>
      <c r="CL319" s="5"/>
      <c r="CM319" s="5"/>
      <c r="CN319" s="5"/>
      <c r="CO319" s="5"/>
      <c r="CP319" s="21"/>
      <c r="CQ319" s="21"/>
      <c r="CR319" s="21"/>
    </row>
    <row r="320" spans="1:96" x14ac:dyDescent="0.2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197">
        <v>411.76900280340624</v>
      </c>
      <c r="CI320" s="200">
        <v>416.65236266169615</v>
      </c>
      <c r="CK320" s="5"/>
      <c r="CL320" s="5"/>
      <c r="CM320" s="5"/>
      <c r="CN320" s="5"/>
      <c r="CO320" s="5"/>
      <c r="CP320" s="21"/>
      <c r="CQ320" s="21"/>
      <c r="CR320" s="21"/>
    </row>
    <row r="321" spans="1:96" x14ac:dyDescent="0.2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197">
        <v>330.66499710532344</v>
      </c>
      <c r="CI321" s="200">
        <v>339.69567540841717</v>
      </c>
      <c r="CK321" s="5"/>
      <c r="CL321" s="5"/>
      <c r="CM321" s="5"/>
      <c r="CN321" s="5"/>
      <c r="CO321" s="5"/>
      <c r="CP321" s="21"/>
      <c r="CQ321" s="21"/>
      <c r="CR321" s="21"/>
    </row>
    <row r="322" spans="1:96" x14ac:dyDescent="0.2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197">
        <v>470.24776464564366</v>
      </c>
      <c r="CI322" s="200">
        <v>486.15054165361425</v>
      </c>
      <c r="CK322" s="5"/>
      <c r="CL322" s="5"/>
      <c r="CM322" s="5"/>
      <c r="CN322" s="5"/>
      <c r="CO322" s="5"/>
      <c r="CP322" s="21"/>
      <c r="CQ322" s="21"/>
      <c r="CR322" s="21"/>
    </row>
    <row r="323" spans="1:96" x14ac:dyDescent="0.2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197">
        <v>528.6164643006947</v>
      </c>
      <c r="CI323" s="200">
        <v>560.73442079114022</v>
      </c>
      <c r="CK323" s="5"/>
      <c r="CL323" s="5"/>
      <c r="CM323" s="5"/>
      <c r="CN323" s="5"/>
      <c r="CO323" s="5"/>
      <c r="CP323" s="21"/>
      <c r="CQ323" s="21"/>
      <c r="CR323" s="21"/>
    </row>
    <row r="324" spans="1:96" x14ac:dyDescent="0.2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197">
        <v>325.66826561583235</v>
      </c>
      <c r="CI324" s="200">
        <v>341.51359124937682</v>
      </c>
      <c r="CK324" s="5"/>
      <c r="CL324" s="5"/>
      <c r="CM324" s="5"/>
      <c r="CN324" s="5"/>
      <c r="CO324" s="5"/>
      <c r="CP324" s="21"/>
      <c r="CQ324" s="21"/>
      <c r="CR324" s="21"/>
    </row>
    <row r="325" spans="1:96" x14ac:dyDescent="0.2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197">
        <v>361.90218511885161</v>
      </c>
      <c r="CI325" s="200">
        <v>375.4430465392299</v>
      </c>
      <c r="CK325" s="5"/>
      <c r="CL325" s="5"/>
      <c r="CM325" s="5"/>
      <c r="CN325" s="5"/>
      <c r="CO325" s="5"/>
      <c r="CP325" s="21"/>
      <c r="CQ325" s="21"/>
      <c r="CR325" s="21"/>
    </row>
    <row r="326" spans="1:96" x14ac:dyDescent="0.2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197">
        <v>285.30229626653551</v>
      </c>
      <c r="CI326" s="200">
        <v>299.56324214432766</v>
      </c>
      <c r="CK326" s="5"/>
      <c r="CL326" s="5"/>
      <c r="CM326" s="5"/>
      <c r="CN326" s="5"/>
      <c r="CO326" s="5"/>
      <c r="CP326" s="21"/>
      <c r="CQ326" s="21"/>
      <c r="CR326" s="21"/>
    </row>
    <row r="327" spans="1:96" x14ac:dyDescent="0.2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197">
        <v>438.57132060868577</v>
      </c>
      <c r="CI327" s="200">
        <v>474.88774473034454</v>
      </c>
      <c r="CK327" s="5"/>
      <c r="CL327" s="5"/>
      <c r="CM327" s="5"/>
      <c r="CN327" s="5"/>
      <c r="CO327" s="5"/>
      <c r="CP327" s="21"/>
      <c r="CQ327" s="21"/>
      <c r="CR327" s="21"/>
    </row>
    <row r="328" spans="1:96" x14ac:dyDescent="0.2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197">
        <v>428.19961443624351</v>
      </c>
      <c r="CI328" s="200">
        <v>450.37281496559569</v>
      </c>
      <c r="CK328" s="5"/>
      <c r="CL328" s="5"/>
      <c r="CM328" s="5"/>
      <c r="CN328" s="5"/>
      <c r="CO328" s="5"/>
      <c r="CP328" s="21"/>
      <c r="CQ328" s="21"/>
      <c r="CR328" s="21"/>
    </row>
    <row r="329" spans="1:96" x14ac:dyDescent="0.2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197">
        <v>532.40208852932767</v>
      </c>
      <c r="CI329" s="200">
        <v>527.67621789453187</v>
      </c>
      <c r="CK329" s="5"/>
      <c r="CL329" s="5"/>
      <c r="CM329" s="5"/>
      <c r="CN329" s="5"/>
      <c r="CO329" s="5"/>
      <c r="CP329" s="21"/>
      <c r="CQ329" s="21"/>
      <c r="CR329" s="21"/>
    </row>
    <row r="330" spans="1:96" x14ac:dyDescent="0.2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197">
        <v>453.41691860338625</v>
      </c>
      <c r="CI330" s="200">
        <v>466.8739441272491</v>
      </c>
      <c r="CK330" s="5"/>
      <c r="CL330" s="5"/>
      <c r="CM330" s="5"/>
      <c r="CN330" s="5"/>
      <c r="CO330" s="5"/>
      <c r="CP330" s="21"/>
      <c r="CQ330" s="21"/>
      <c r="CR330" s="21"/>
    </row>
    <row r="331" spans="1:96" x14ac:dyDescent="0.2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197">
        <v>293.73710130042264</v>
      </c>
      <c r="CI331" s="200">
        <v>290.81544506276396</v>
      </c>
      <c r="CK331" s="5"/>
      <c r="CL331" s="5"/>
      <c r="CM331" s="5"/>
      <c r="CN331" s="5"/>
      <c r="CO331" s="5"/>
      <c r="CP331" s="21"/>
      <c r="CQ331" s="21"/>
      <c r="CR331" s="21"/>
    </row>
    <row r="332" spans="1:96" x14ac:dyDescent="0.2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197">
        <v>335.71891604567901</v>
      </c>
      <c r="CI332" s="200">
        <v>346.93773753018417</v>
      </c>
      <c r="CK332" s="5"/>
      <c r="CL332" s="5"/>
      <c r="CM332" s="5"/>
      <c r="CN332" s="5"/>
      <c r="CO332" s="5"/>
      <c r="CP332" s="21"/>
      <c r="CQ332" s="21"/>
      <c r="CR332" s="21"/>
    </row>
    <row r="333" spans="1:96" x14ac:dyDescent="0.2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197">
        <v>471.70444838965614</v>
      </c>
      <c r="CI333" s="200">
        <v>483.60579051277341</v>
      </c>
      <c r="CK333" s="5"/>
      <c r="CL333" s="5"/>
      <c r="CM333" s="5"/>
      <c r="CN333" s="5"/>
      <c r="CO333" s="5"/>
      <c r="CP333" s="21"/>
      <c r="CQ333" s="21"/>
      <c r="CR333" s="21"/>
    </row>
    <row r="334" spans="1:96" x14ac:dyDescent="0.2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197">
        <v>286.37643082704341</v>
      </c>
      <c r="CI334" s="200">
        <v>291.51210171577139</v>
      </c>
      <c r="CK334" s="5"/>
      <c r="CL334" s="5"/>
      <c r="CM334" s="5"/>
      <c r="CN334" s="5"/>
      <c r="CO334" s="5"/>
      <c r="CP334" s="21"/>
      <c r="CQ334" s="21"/>
      <c r="CR334" s="21"/>
    </row>
    <row r="335" spans="1:96" x14ac:dyDescent="0.2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197">
        <v>627.93918879373518</v>
      </c>
      <c r="CI335" s="200">
        <v>656.90409978128673</v>
      </c>
      <c r="CK335" s="5"/>
      <c r="CL335" s="5"/>
      <c r="CM335" s="5"/>
      <c r="CN335" s="5"/>
      <c r="CO335" s="5"/>
      <c r="CP335" s="21"/>
      <c r="CQ335" s="21"/>
      <c r="CR335" s="21"/>
    </row>
    <row r="336" spans="1:96" x14ac:dyDescent="0.2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197">
        <v>516.76352556968197</v>
      </c>
      <c r="CI336" s="200">
        <v>544.73238271448133</v>
      </c>
      <c r="CK336" s="5"/>
      <c r="CL336" s="5"/>
      <c r="CM336" s="5"/>
      <c r="CN336" s="5"/>
      <c r="CO336" s="5"/>
      <c r="CP336" s="21"/>
      <c r="CQ336" s="21"/>
      <c r="CR336" s="21"/>
    </row>
    <row r="337" spans="1:96" x14ac:dyDescent="0.2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197">
        <v>560.64663107876981</v>
      </c>
      <c r="CI337" s="200">
        <v>575.51598508083976</v>
      </c>
      <c r="CK337" s="5"/>
      <c r="CL337" s="5"/>
      <c r="CM337" s="5"/>
      <c r="CN337" s="5"/>
      <c r="CO337" s="5"/>
      <c r="CP337" s="21"/>
      <c r="CQ337" s="21"/>
      <c r="CR337" s="21"/>
    </row>
    <row r="338" spans="1:96" x14ac:dyDescent="0.2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197">
        <v>503.73409952987384</v>
      </c>
      <c r="CI338" s="200">
        <v>532.29023684663105</v>
      </c>
      <c r="CK338" s="5"/>
      <c r="CL338" s="5"/>
      <c r="CM338" s="5"/>
      <c r="CN338" s="5"/>
      <c r="CO338" s="5"/>
      <c r="CP338" s="21"/>
      <c r="CQ338" s="21"/>
      <c r="CR338" s="21"/>
    </row>
    <row r="339" spans="1:96" x14ac:dyDescent="0.2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197">
        <v>145.14950166076761</v>
      </c>
      <c r="CI339" s="200">
        <v>153.70524178616284</v>
      </c>
      <c r="CK339" s="5"/>
      <c r="CL339" s="5"/>
      <c r="CM339" s="5"/>
      <c r="CN339" s="5"/>
      <c r="CO339" s="5"/>
      <c r="CP339" s="21"/>
      <c r="CQ339" s="21"/>
      <c r="CR339" s="21"/>
    </row>
    <row r="340" spans="1:96" x14ac:dyDescent="0.2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197">
        <v>566.31598574203952</v>
      </c>
      <c r="CI340" s="200">
        <v>538.65922940012888</v>
      </c>
      <c r="CK340" s="5"/>
      <c r="CL340" s="5"/>
      <c r="CM340" s="5"/>
      <c r="CN340" s="5"/>
      <c r="CO340" s="5"/>
      <c r="CP340" s="21"/>
      <c r="CQ340" s="21"/>
      <c r="CR340" s="21"/>
    </row>
    <row r="341" spans="1:96" x14ac:dyDescent="0.2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197">
        <v>535.21600055714441</v>
      </c>
      <c r="CI341" s="200">
        <v>510.8361545517555</v>
      </c>
      <c r="CK341" s="5"/>
      <c r="CL341" s="5"/>
      <c r="CM341" s="5"/>
      <c r="CN341" s="5"/>
      <c r="CO341" s="5"/>
      <c r="CP341" s="21"/>
      <c r="CQ341" s="21"/>
      <c r="CR341" s="21"/>
    </row>
    <row r="342" spans="1:96" x14ac:dyDescent="0.2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197">
        <v>726.68834922968426</v>
      </c>
      <c r="CI342" s="200">
        <v>682.19326519745312</v>
      </c>
      <c r="CK342" s="5"/>
      <c r="CL342" s="5"/>
      <c r="CM342" s="5"/>
      <c r="CN342" s="5"/>
      <c r="CO342" s="5"/>
      <c r="CP342" s="21"/>
      <c r="CQ342" s="21"/>
      <c r="CR342" s="21"/>
    </row>
    <row r="343" spans="1:96" x14ac:dyDescent="0.2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197">
        <v>589.36833240843259</v>
      </c>
      <c r="CI343" s="200">
        <v>582.80507592049867</v>
      </c>
      <c r="CK343" s="5"/>
      <c r="CL343" s="5"/>
      <c r="CM343" s="5"/>
      <c r="CN343" s="5"/>
      <c r="CO343" s="5"/>
      <c r="CP343" s="21"/>
      <c r="CQ343" s="21"/>
      <c r="CR343" s="21"/>
    </row>
    <row r="344" spans="1:96" x14ac:dyDescent="0.2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197">
        <v>573.59178637475361</v>
      </c>
      <c r="CI344" s="200">
        <v>547.00471735308929</v>
      </c>
      <c r="CK344" s="5"/>
      <c r="CL344" s="5"/>
      <c r="CM344" s="5"/>
      <c r="CN344" s="5"/>
      <c r="CO344" s="5"/>
      <c r="CP344" s="21"/>
      <c r="CQ344" s="21"/>
      <c r="CR344" s="21"/>
    </row>
    <row r="345" spans="1:96" x14ac:dyDescent="0.2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197">
        <v>798.83991570965588</v>
      </c>
      <c r="CI345" s="200">
        <v>740.62020300184258</v>
      </c>
      <c r="CK345" s="5"/>
      <c r="CL345" s="5"/>
      <c r="CM345" s="5"/>
      <c r="CN345" s="5"/>
      <c r="CO345" s="5"/>
      <c r="CP345" s="21"/>
      <c r="CQ345" s="21"/>
      <c r="CR345" s="21"/>
    </row>
    <row r="346" spans="1:96" x14ac:dyDescent="0.2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197">
        <v>587.15229081319478</v>
      </c>
      <c r="CI346" s="200">
        <v>575.50409123942825</v>
      </c>
      <c r="CK346" s="5"/>
      <c r="CL346" s="5"/>
      <c r="CM346" s="5"/>
      <c r="CN346" s="5"/>
      <c r="CO346" s="5"/>
      <c r="CP346" s="21"/>
      <c r="CQ346" s="21"/>
      <c r="CR346" s="21"/>
    </row>
    <row r="347" spans="1:96" x14ac:dyDescent="0.2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197">
        <v>1163.9813665223712</v>
      </c>
      <c r="CI347" s="200">
        <v>1079.8913598250253</v>
      </c>
      <c r="CK347" s="5"/>
      <c r="CL347" s="5"/>
      <c r="CM347" s="5"/>
      <c r="CN347" s="5"/>
      <c r="CO347" s="5"/>
      <c r="CP347" s="21"/>
      <c r="CQ347" s="21"/>
      <c r="CR347" s="21"/>
    </row>
    <row r="348" spans="1:96" x14ac:dyDescent="0.2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197">
        <v>581.83840735755439</v>
      </c>
      <c r="CI348" s="200">
        <v>531.09979726132008</v>
      </c>
      <c r="CK348" s="5"/>
      <c r="CL348" s="5"/>
      <c r="CM348" s="5"/>
      <c r="CN348" s="5"/>
      <c r="CO348" s="5"/>
      <c r="CP348" s="21"/>
      <c r="CQ348" s="21"/>
      <c r="CR348" s="21"/>
    </row>
    <row r="349" spans="1:96" x14ac:dyDescent="0.2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197">
        <v>1121.5662160722579</v>
      </c>
      <c r="CI349" s="200">
        <v>1002.3044487183724</v>
      </c>
      <c r="CK349" s="5"/>
      <c r="CL349" s="5"/>
      <c r="CM349" s="5"/>
      <c r="CN349" s="5"/>
      <c r="CO349" s="5"/>
      <c r="CP349" s="21"/>
      <c r="CQ349" s="21"/>
      <c r="CR349" s="21"/>
    </row>
    <row r="350" spans="1:96" x14ac:dyDescent="0.2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197">
        <v>655.39020776915265</v>
      </c>
      <c r="CI350" s="200">
        <v>593.12834320519084</v>
      </c>
      <c r="CK350" s="5"/>
      <c r="CL350" s="5"/>
      <c r="CM350" s="5"/>
      <c r="CN350" s="5"/>
      <c r="CO350" s="5"/>
      <c r="CP350" s="21"/>
      <c r="CQ350" s="21"/>
      <c r="CR350" s="21"/>
    </row>
    <row r="351" spans="1:96" x14ac:dyDescent="0.2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197">
        <v>467.86585856730738</v>
      </c>
      <c r="CI351" s="200">
        <v>439.23790058949947</v>
      </c>
      <c r="CK351" s="5"/>
      <c r="CL351" s="5"/>
      <c r="CM351" s="5"/>
      <c r="CN351" s="5"/>
      <c r="CO351" s="5"/>
      <c r="CP351" s="21"/>
      <c r="CQ351" s="21"/>
      <c r="CR351" s="21"/>
    </row>
    <row r="352" spans="1:96" x14ac:dyDescent="0.2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197">
        <v>398.65738807766957</v>
      </c>
      <c r="CI352" s="200">
        <v>384.46591620197404</v>
      </c>
      <c r="CK352" s="5"/>
      <c r="CL352" s="5"/>
      <c r="CM352" s="5"/>
      <c r="CN352" s="5"/>
      <c r="CO352" s="5"/>
      <c r="CP352" s="21"/>
      <c r="CQ352" s="21"/>
      <c r="CR352" s="21"/>
    </row>
    <row r="353" spans="1:96" x14ac:dyDescent="0.2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197">
        <v>883.3829064485393</v>
      </c>
      <c r="CI353" s="200">
        <v>806.02265294367612</v>
      </c>
      <c r="CK353" s="5"/>
      <c r="CL353" s="5"/>
      <c r="CM353" s="5"/>
      <c r="CN353" s="5"/>
      <c r="CO353" s="5"/>
      <c r="CP353" s="21"/>
      <c r="CQ353" s="21"/>
      <c r="CR353" s="21"/>
    </row>
    <row r="354" spans="1:96" x14ac:dyDescent="0.2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197">
        <v>1038.0489112392222</v>
      </c>
      <c r="CI354" s="200">
        <v>1009.7215130964585</v>
      </c>
      <c r="CK354" s="5"/>
      <c r="CL354" s="5"/>
      <c r="CM354" s="5"/>
      <c r="CN354" s="5"/>
      <c r="CO354" s="5"/>
      <c r="CP354" s="21"/>
      <c r="CQ354" s="21"/>
      <c r="CR354" s="21"/>
    </row>
    <row r="355" spans="1:96" x14ac:dyDescent="0.2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197">
        <v>2024.3073718433161</v>
      </c>
      <c r="CI355" s="200">
        <v>1906.351124081928</v>
      </c>
      <c r="CK355" s="5"/>
      <c r="CL355" s="5"/>
      <c r="CM355" s="5"/>
      <c r="CN355" s="5"/>
      <c r="CO355" s="5"/>
      <c r="CP355" s="21"/>
      <c r="CQ355" s="21"/>
      <c r="CR355" s="21"/>
    </row>
    <row r="356" spans="1:96" x14ac:dyDescent="0.2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197">
        <v>1087.0369468935905</v>
      </c>
      <c r="CI356" s="200">
        <v>1017.556836299241</v>
      </c>
      <c r="CK356" s="5"/>
      <c r="CL356" s="5"/>
      <c r="CM356" s="5"/>
      <c r="CN356" s="5"/>
      <c r="CO356" s="5"/>
      <c r="CP356" s="21"/>
      <c r="CQ356" s="21"/>
      <c r="CR356" s="21"/>
    </row>
    <row r="357" spans="1:96" x14ac:dyDescent="0.2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197">
        <v>411.54802400823206</v>
      </c>
      <c r="CI357" s="200">
        <v>393.77980901239908</v>
      </c>
      <c r="CK357" s="5"/>
      <c r="CL357" s="5"/>
      <c r="CM357" s="5"/>
      <c r="CN357" s="5"/>
      <c r="CO357" s="5"/>
      <c r="CP357" s="21"/>
      <c r="CQ357" s="21"/>
      <c r="CR357" s="21"/>
    </row>
    <row r="358" spans="1:96" x14ac:dyDescent="0.2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197">
        <v>727.65785011034905</v>
      </c>
      <c r="CI358" s="200">
        <v>675.30294782974681</v>
      </c>
      <c r="CK358" s="5"/>
      <c r="CL358" s="5"/>
      <c r="CM358" s="5"/>
      <c r="CN358" s="5"/>
      <c r="CO358" s="5"/>
      <c r="CP358" s="21"/>
      <c r="CQ358" s="21"/>
      <c r="CR358" s="21"/>
    </row>
    <row r="359" spans="1:96" x14ac:dyDescent="0.2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197">
        <v>1302.6198789472</v>
      </c>
      <c r="CI359" s="200">
        <v>1234.8408598182707</v>
      </c>
      <c r="CK359" s="5"/>
      <c r="CL359" s="5"/>
      <c r="CM359" s="5"/>
      <c r="CN359" s="5"/>
      <c r="CO359" s="5"/>
      <c r="CP359" s="21"/>
      <c r="CQ359" s="21"/>
      <c r="CR359" s="21"/>
    </row>
    <row r="360" spans="1:96" x14ac:dyDescent="0.2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197">
        <v>759.87873698126896</v>
      </c>
      <c r="CI360" s="200">
        <v>711.23028575002922</v>
      </c>
      <c r="CK360" s="5"/>
      <c r="CL360" s="5"/>
      <c r="CM360" s="5"/>
      <c r="CN360" s="5"/>
      <c r="CO360" s="5"/>
      <c r="CP360" s="21"/>
      <c r="CQ360" s="21"/>
      <c r="CR360" s="21"/>
    </row>
    <row r="361" spans="1:96" x14ac:dyDescent="0.2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197">
        <v>1200.3066318149465</v>
      </c>
      <c r="CI361" s="200">
        <v>1122.1280850698015</v>
      </c>
      <c r="CK361" s="5"/>
      <c r="CL361" s="5"/>
      <c r="CM361" s="5"/>
      <c r="CN361" s="5"/>
      <c r="CO361" s="5"/>
      <c r="CP361" s="21"/>
      <c r="CQ361" s="21"/>
      <c r="CR361" s="21"/>
    </row>
    <row r="362" spans="1:96" x14ac:dyDescent="0.2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197">
        <v>763.60021650121735</v>
      </c>
      <c r="CI362" s="200">
        <v>691.54545221733099</v>
      </c>
      <c r="CK362" s="5"/>
      <c r="CL362" s="5"/>
      <c r="CM362" s="5"/>
      <c r="CN362" s="5"/>
      <c r="CO362" s="5"/>
      <c r="CP362" s="21"/>
      <c r="CQ362" s="21"/>
      <c r="CR362" s="21"/>
    </row>
    <row r="363" spans="1:96" x14ac:dyDescent="0.2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197">
        <v>1533.8307421651705</v>
      </c>
      <c r="CI363" s="200">
        <v>1388.9305537412085</v>
      </c>
      <c r="CK363" s="5"/>
      <c r="CL363" s="5"/>
      <c r="CM363" s="5"/>
      <c r="CN363" s="5"/>
      <c r="CO363" s="5"/>
      <c r="CP363" s="21"/>
      <c r="CQ363" s="21"/>
      <c r="CR363" s="21"/>
    </row>
    <row r="364" spans="1:96" x14ac:dyDescent="0.2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197">
        <v>851.62182055577239</v>
      </c>
      <c r="CI364" s="200">
        <v>802.78408405809068</v>
      </c>
      <c r="CK364" s="5"/>
      <c r="CL364" s="5"/>
      <c r="CM364" s="5"/>
      <c r="CN364" s="5"/>
      <c r="CO364" s="5"/>
      <c r="CP364" s="21"/>
      <c r="CQ364" s="21"/>
      <c r="CR364" s="21"/>
    </row>
    <row r="365" spans="1:96" x14ac:dyDescent="0.2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197">
        <v>313.2968091323778</v>
      </c>
      <c r="CI365" s="200">
        <v>285.53633237381268</v>
      </c>
      <c r="CK365" s="5"/>
      <c r="CL365" s="5"/>
      <c r="CM365" s="5"/>
      <c r="CN365" s="5"/>
      <c r="CO365" s="5"/>
      <c r="CP365" s="21"/>
      <c r="CQ365" s="21"/>
      <c r="CR365" s="21"/>
    </row>
    <row r="366" spans="1:96" x14ac:dyDescent="0.2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197">
        <v>485.78096113402597</v>
      </c>
      <c r="CI366" s="200">
        <v>483.64877078550205</v>
      </c>
      <c r="CK366" s="5"/>
      <c r="CL366" s="5"/>
      <c r="CM366" s="5"/>
      <c r="CN366" s="5"/>
      <c r="CO366" s="5"/>
      <c r="CP366" s="21"/>
      <c r="CQ366" s="21"/>
      <c r="CR366" s="21"/>
    </row>
    <row r="367" spans="1:96" x14ac:dyDescent="0.2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197">
        <v>410.16288747944509</v>
      </c>
      <c r="CI367" s="200">
        <v>417.31432784600997</v>
      </c>
      <c r="CK367" s="5"/>
      <c r="CL367" s="5"/>
      <c r="CM367" s="5"/>
      <c r="CN367" s="5"/>
      <c r="CO367" s="5"/>
      <c r="CP367" s="21"/>
      <c r="CQ367" s="21"/>
      <c r="CR367" s="21"/>
    </row>
    <row r="368" spans="1:96" x14ac:dyDescent="0.2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197">
        <v>533.91395582578696</v>
      </c>
      <c r="CI368" s="200">
        <v>531.93174062718651</v>
      </c>
      <c r="CK368" s="5"/>
      <c r="CL368" s="5"/>
      <c r="CM368" s="5"/>
      <c r="CN368" s="5"/>
      <c r="CO368" s="5"/>
      <c r="CP368" s="21"/>
      <c r="CQ368" s="21"/>
      <c r="CR368" s="21"/>
    </row>
    <row r="369" spans="1:96" x14ac:dyDescent="0.2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197">
        <v>440.21435898603721</v>
      </c>
      <c r="CI369" s="200">
        <v>462.10969536763196</v>
      </c>
      <c r="CK369" s="5"/>
      <c r="CL369" s="5"/>
      <c r="CM369" s="5"/>
      <c r="CN369" s="5"/>
      <c r="CO369" s="5"/>
      <c r="CP369" s="21"/>
      <c r="CQ369" s="21"/>
      <c r="CR369" s="21"/>
    </row>
    <row r="370" spans="1:96" x14ac:dyDescent="0.2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197">
        <v>484.95456141530332</v>
      </c>
      <c r="CI370" s="200">
        <v>482.04212615346364</v>
      </c>
      <c r="CK370" s="5"/>
      <c r="CL370" s="5"/>
      <c r="CM370" s="5"/>
      <c r="CN370" s="5"/>
      <c r="CO370" s="5"/>
      <c r="CP370" s="21"/>
      <c r="CQ370" s="21"/>
      <c r="CR370" s="21"/>
    </row>
    <row r="371" spans="1:96" x14ac:dyDescent="0.2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197">
        <v>549.38810587664238</v>
      </c>
      <c r="CI371" s="200">
        <v>545.35581313361627</v>
      </c>
      <c r="CK371" s="5"/>
      <c r="CL371" s="5"/>
      <c r="CM371" s="5"/>
      <c r="CN371" s="5"/>
      <c r="CO371" s="5"/>
      <c r="CP371" s="21"/>
      <c r="CQ371" s="21"/>
      <c r="CR371" s="21"/>
    </row>
    <row r="372" spans="1:96" x14ac:dyDescent="0.2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197">
        <v>489.4151107871885</v>
      </c>
      <c r="CI372" s="200">
        <v>497.51859251917267</v>
      </c>
      <c r="CK372" s="5"/>
      <c r="CL372" s="5"/>
      <c r="CM372" s="5"/>
      <c r="CN372" s="5"/>
      <c r="CO372" s="5"/>
      <c r="CP372" s="21"/>
      <c r="CQ372" s="21"/>
      <c r="CR372" s="21"/>
    </row>
    <row r="373" spans="1:96" x14ac:dyDescent="0.2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197">
        <v>621.58347851725455</v>
      </c>
      <c r="CI373" s="200">
        <v>630.50101518259692</v>
      </c>
      <c r="CK373" s="5"/>
      <c r="CL373" s="5"/>
      <c r="CM373" s="5"/>
      <c r="CN373" s="5"/>
      <c r="CO373" s="5"/>
      <c r="CP373" s="21"/>
      <c r="CQ373" s="21"/>
      <c r="CR373" s="21"/>
    </row>
    <row r="374" spans="1:96" x14ac:dyDescent="0.2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197">
        <v>521.71084368965273</v>
      </c>
      <c r="CI374" s="200">
        <v>497.42847509018134</v>
      </c>
      <c r="CK374" s="5"/>
      <c r="CL374" s="5"/>
      <c r="CM374" s="5"/>
      <c r="CN374" s="5"/>
      <c r="CO374" s="5"/>
      <c r="CP374" s="21"/>
      <c r="CQ374" s="21"/>
      <c r="CR374" s="21"/>
    </row>
    <row r="375" spans="1:96" x14ac:dyDescent="0.2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197">
        <v>906.37061314061577</v>
      </c>
      <c r="CI375" s="200">
        <v>893.83152503586575</v>
      </c>
      <c r="CK375" s="5"/>
      <c r="CL375" s="5"/>
      <c r="CM375" s="5"/>
      <c r="CN375" s="5"/>
      <c r="CO375" s="5"/>
      <c r="CP375" s="21"/>
      <c r="CQ375" s="21"/>
      <c r="CR375" s="21"/>
    </row>
    <row r="376" spans="1:96" x14ac:dyDescent="0.2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197">
        <v>440.75015389799319</v>
      </c>
      <c r="CI376" s="200">
        <v>438.52187624561248</v>
      </c>
      <c r="CK376" s="5"/>
      <c r="CL376" s="5"/>
      <c r="CM376" s="5"/>
      <c r="CN376" s="5"/>
      <c r="CO376" s="5"/>
      <c r="CP376" s="21"/>
      <c r="CQ376" s="21"/>
      <c r="CR376" s="21"/>
    </row>
    <row r="377" spans="1:96" x14ac:dyDescent="0.2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197">
        <v>410.1224919524725</v>
      </c>
      <c r="CI377" s="200">
        <v>405.42470207952823</v>
      </c>
      <c r="CK377" s="5"/>
      <c r="CL377" s="5"/>
      <c r="CM377" s="5"/>
      <c r="CN377" s="5"/>
      <c r="CO377" s="5"/>
      <c r="CP377" s="21"/>
      <c r="CQ377" s="21"/>
      <c r="CR377" s="21"/>
    </row>
    <row r="378" spans="1:96" x14ac:dyDescent="0.2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197">
        <v>329.28446148242023</v>
      </c>
      <c r="CI378" s="200">
        <v>338.74635574783747</v>
      </c>
      <c r="CK378" s="5"/>
      <c r="CL378" s="5"/>
      <c r="CM378" s="5"/>
      <c r="CN378" s="5"/>
      <c r="CO378" s="5"/>
      <c r="CP378" s="21"/>
      <c r="CQ378" s="21"/>
      <c r="CR378" s="21"/>
    </row>
    <row r="379" spans="1:96" x14ac:dyDescent="0.2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197">
        <v>624.57057888688144</v>
      </c>
      <c r="CI379" s="200">
        <v>618.18162310739513</v>
      </c>
      <c r="CK379" s="5"/>
      <c r="CL379" s="5"/>
      <c r="CM379" s="5"/>
      <c r="CN379" s="5"/>
      <c r="CO379" s="5"/>
      <c r="CP379" s="21"/>
      <c r="CQ379" s="21"/>
      <c r="CR379" s="21"/>
    </row>
    <row r="380" spans="1:96" x14ac:dyDescent="0.2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197">
        <v>710.14047214532366</v>
      </c>
      <c r="CI380" s="200">
        <v>729.55727783478073</v>
      </c>
      <c r="CK380" s="5"/>
      <c r="CL380" s="5"/>
      <c r="CM380" s="5"/>
      <c r="CN380" s="5"/>
      <c r="CO380" s="5"/>
      <c r="CP380" s="21"/>
      <c r="CQ380" s="21"/>
      <c r="CR380" s="21"/>
    </row>
    <row r="381" spans="1:96" x14ac:dyDescent="0.2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197">
        <v>1035.4701564446032</v>
      </c>
      <c r="CI381" s="200">
        <v>1039.6169641769609</v>
      </c>
      <c r="CK381" s="5"/>
      <c r="CL381" s="5"/>
      <c r="CM381" s="5"/>
      <c r="CN381" s="5"/>
      <c r="CO381" s="5"/>
      <c r="CP381" s="21"/>
      <c r="CQ381" s="21"/>
      <c r="CR381" s="21"/>
    </row>
    <row r="382" spans="1:96" x14ac:dyDescent="0.2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197">
        <v>667.83889174675085</v>
      </c>
      <c r="CI382" s="200">
        <v>671.15987094618629</v>
      </c>
      <c r="CK382" s="5"/>
      <c r="CL382" s="5"/>
      <c r="CM382" s="5"/>
      <c r="CN382" s="5"/>
      <c r="CO382" s="5"/>
      <c r="CP382" s="21"/>
      <c r="CQ382" s="21"/>
      <c r="CR382" s="21"/>
    </row>
    <row r="383" spans="1:96" x14ac:dyDescent="0.2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197">
        <v>356.83889501012936</v>
      </c>
      <c r="CI383" s="200">
        <v>360.63425727750393</v>
      </c>
      <c r="CK383" s="5"/>
      <c r="CL383" s="5"/>
      <c r="CM383" s="5"/>
      <c r="CN383" s="5"/>
      <c r="CO383" s="5"/>
      <c r="CP383" s="21"/>
      <c r="CQ383" s="21"/>
      <c r="CR383" s="21"/>
    </row>
    <row r="384" spans="1:96" x14ac:dyDescent="0.2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197">
        <v>476.67849368344014</v>
      </c>
      <c r="CI384" s="200">
        <v>475.69309100935186</v>
      </c>
      <c r="CK384" s="5"/>
      <c r="CL384" s="5"/>
      <c r="CM384" s="5"/>
      <c r="CN384" s="5"/>
      <c r="CO384" s="5"/>
      <c r="CP384" s="21"/>
      <c r="CQ384" s="21"/>
      <c r="CR384" s="21"/>
    </row>
    <row r="385" spans="1:96" x14ac:dyDescent="0.2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197">
        <v>746.15674428007969</v>
      </c>
      <c r="CI385" s="200">
        <v>760.93710864670254</v>
      </c>
      <c r="CK385" s="5"/>
      <c r="CL385" s="5"/>
      <c r="CM385" s="5"/>
      <c r="CN385" s="5"/>
      <c r="CO385" s="5"/>
      <c r="CP385" s="21"/>
      <c r="CQ385" s="21"/>
      <c r="CR385" s="21"/>
    </row>
    <row r="386" spans="1:96" x14ac:dyDescent="0.2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197">
        <v>557.78425630561674</v>
      </c>
      <c r="CI386" s="200">
        <v>559.36240685424241</v>
      </c>
      <c r="CK386" s="5"/>
      <c r="CL386" s="5"/>
      <c r="CM386" s="5"/>
      <c r="CN386" s="5"/>
      <c r="CO386" s="5"/>
      <c r="CP386" s="21"/>
      <c r="CQ386" s="21"/>
      <c r="CR386" s="21"/>
    </row>
    <row r="387" spans="1:96" x14ac:dyDescent="0.2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197">
        <v>864.57781673018314</v>
      </c>
      <c r="CI387" s="200">
        <v>856.01814884777468</v>
      </c>
      <c r="CK387" s="5"/>
      <c r="CL387" s="5"/>
      <c r="CM387" s="5"/>
      <c r="CN387" s="5"/>
      <c r="CO387" s="5"/>
      <c r="CP387" s="21"/>
      <c r="CQ387" s="21"/>
      <c r="CR387" s="21"/>
    </row>
    <row r="388" spans="1:96" x14ac:dyDescent="0.2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197">
        <v>712.8168585690396</v>
      </c>
      <c r="CI388" s="200">
        <v>703.34146719059152</v>
      </c>
      <c r="CK388" s="5"/>
      <c r="CL388" s="5"/>
      <c r="CM388" s="5"/>
      <c r="CN388" s="5"/>
      <c r="CO388" s="5"/>
      <c r="CP388" s="21"/>
      <c r="CQ388" s="21"/>
      <c r="CR388" s="21"/>
    </row>
    <row r="389" spans="1:96" x14ac:dyDescent="0.2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197">
        <v>1231.4022792624135</v>
      </c>
      <c r="CI389" s="200">
        <v>1207.8028752495459</v>
      </c>
      <c r="CK389" s="5"/>
      <c r="CL389" s="5"/>
      <c r="CM389" s="5"/>
      <c r="CN389" s="5"/>
      <c r="CO389" s="5"/>
      <c r="CP389" s="21"/>
      <c r="CQ389" s="21"/>
      <c r="CR389" s="21"/>
    </row>
    <row r="390" spans="1:96" x14ac:dyDescent="0.2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197">
        <v>701.70616275956218</v>
      </c>
      <c r="CI390" s="200">
        <v>696.52888415148232</v>
      </c>
      <c r="CK390" s="5"/>
      <c r="CL390" s="5"/>
      <c r="CM390" s="5"/>
      <c r="CN390" s="5"/>
      <c r="CO390" s="5"/>
      <c r="CP390" s="21"/>
      <c r="CQ390" s="21"/>
      <c r="CR390" s="21"/>
    </row>
    <row r="391" spans="1:96" x14ac:dyDescent="0.2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197">
        <v>406.58027853885818</v>
      </c>
      <c r="CI391" s="200">
        <v>368.2238563468357</v>
      </c>
      <c r="CK391" s="5"/>
      <c r="CL391" s="5"/>
      <c r="CM391" s="5"/>
      <c r="CN391" s="5"/>
      <c r="CO391" s="5"/>
      <c r="CP391" s="21"/>
      <c r="CQ391" s="21"/>
      <c r="CR391" s="21"/>
    </row>
    <row r="392" spans="1:96" x14ac:dyDescent="0.2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197">
        <v>446.70173902092711</v>
      </c>
      <c r="CI392" s="200">
        <v>455.81624263699376</v>
      </c>
      <c r="CK392" s="5"/>
      <c r="CL392" s="5"/>
      <c r="CM392" s="5"/>
      <c r="CN392" s="5"/>
      <c r="CO392" s="5"/>
      <c r="CP392" s="21"/>
      <c r="CQ392" s="21"/>
      <c r="CR392" s="21"/>
    </row>
    <row r="393" spans="1:96" x14ac:dyDescent="0.2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197">
        <v>355.57455683917715</v>
      </c>
      <c r="CI393" s="200">
        <v>373.53638439176655</v>
      </c>
      <c r="CK393" s="5"/>
      <c r="CL393" s="5"/>
      <c r="CM393" s="5"/>
      <c r="CN393" s="5"/>
      <c r="CO393" s="5"/>
      <c r="CP393" s="21"/>
      <c r="CQ393" s="21"/>
      <c r="CR393" s="21"/>
    </row>
    <row r="394" spans="1:96" x14ac:dyDescent="0.2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197">
        <v>455.63913135844945</v>
      </c>
      <c r="CI394" s="200">
        <v>468.69266442481938</v>
      </c>
      <c r="CK394" s="5"/>
      <c r="CL394" s="5"/>
      <c r="CM394" s="5"/>
      <c r="CN394" s="5"/>
      <c r="CO394" s="5"/>
      <c r="CP394" s="21"/>
      <c r="CQ394" s="21"/>
      <c r="CR394" s="21"/>
    </row>
    <row r="395" spans="1:96" x14ac:dyDescent="0.2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197">
        <v>388.28392846184801</v>
      </c>
      <c r="CI395" s="200">
        <v>418.09099782215264</v>
      </c>
      <c r="CK395" s="5"/>
      <c r="CL395" s="5"/>
      <c r="CM395" s="5"/>
      <c r="CN395" s="5"/>
      <c r="CO395" s="5"/>
      <c r="CP395" s="21"/>
      <c r="CQ395" s="21"/>
      <c r="CR395" s="21"/>
    </row>
    <row r="396" spans="1:96" x14ac:dyDescent="0.2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197">
        <v>423.94997256859284</v>
      </c>
      <c r="CI396" s="200">
        <v>436.23776897841049</v>
      </c>
      <c r="CK396" s="5"/>
      <c r="CL396" s="5"/>
      <c r="CM396" s="5"/>
      <c r="CN396" s="5"/>
      <c r="CO396" s="5"/>
      <c r="CP396" s="21"/>
      <c r="CQ396" s="21"/>
      <c r="CR396" s="21"/>
    </row>
    <row r="397" spans="1:96" x14ac:dyDescent="0.2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197">
        <v>464.82292360494733</v>
      </c>
      <c r="CI397" s="200">
        <v>476.80184685866107</v>
      </c>
      <c r="CK397" s="5"/>
      <c r="CL397" s="5"/>
      <c r="CM397" s="5"/>
      <c r="CN397" s="5"/>
      <c r="CO397" s="5"/>
      <c r="CP397" s="21"/>
      <c r="CQ397" s="21"/>
      <c r="CR397" s="21"/>
    </row>
    <row r="398" spans="1:96" x14ac:dyDescent="0.2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197">
        <v>426.22943653280663</v>
      </c>
      <c r="CI398" s="200">
        <v>445.22195618096816</v>
      </c>
      <c r="CK398" s="5"/>
      <c r="CL398" s="5"/>
      <c r="CM398" s="5"/>
      <c r="CN398" s="5"/>
      <c r="CO398" s="5"/>
      <c r="CP398" s="21"/>
      <c r="CQ398" s="21"/>
      <c r="CR398" s="21"/>
    </row>
    <row r="399" spans="1:96" x14ac:dyDescent="0.2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197">
        <v>487.65513548686982</v>
      </c>
      <c r="CI399" s="200">
        <v>514.69035697945264</v>
      </c>
      <c r="CK399" s="5"/>
      <c r="CL399" s="5"/>
      <c r="CM399" s="5"/>
      <c r="CN399" s="5"/>
      <c r="CO399" s="5"/>
      <c r="CP399" s="21"/>
      <c r="CQ399" s="21"/>
      <c r="CR399" s="21"/>
    </row>
    <row r="400" spans="1:96" x14ac:dyDescent="0.2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197">
        <v>488.38011310662642</v>
      </c>
      <c r="CI400" s="200">
        <v>479.04196004980201</v>
      </c>
      <c r="CK400" s="5"/>
      <c r="CL400" s="5"/>
      <c r="CM400" s="5"/>
      <c r="CN400" s="5"/>
      <c r="CO400" s="5"/>
      <c r="CP400" s="21"/>
      <c r="CQ400" s="21"/>
      <c r="CR400" s="21"/>
    </row>
    <row r="401" spans="1:96" x14ac:dyDescent="0.2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197">
        <v>814.3111571012704</v>
      </c>
      <c r="CI401" s="200">
        <v>838.86558674338835</v>
      </c>
      <c r="CK401" s="5"/>
      <c r="CL401" s="5"/>
      <c r="CM401" s="5"/>
      <c r="CN401" s="5"/>
      <c r="CO401" s="5"/>
      <c r="CP401" s="21"/>
      <c r="CQ401" s="21"/>
      <c r="CR401" s="21"/>
    </row>
    <row r="402" spans="1:96" x14ac:dyDescent="0.2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197">
        <v>363.52236741346582</v>
      </c>
      <c r="CI402" s="200">
        <v>377.18311208882591</v>
      </c>
      <c r="CK402" s="5"/>
      <c r="CL402" s="5"/>
      <c r="CM402" s="5"/>
      <c r="CN402" s="5"/>
      <c r="CO402" s="5"/>
      <c r="CP402" s="21"/>
      <c r="CQ402" s="21"/>
      <c r="CR402" s="21"/>
    </row>
    <row r="403" spans="1:96" x14ac:dyDescent="0.2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197">
        <v>380.06642659512704</v>
      </c>
      <c r="CI403" s="200">
        <v>384.39246283612346</v>
      </c>
      <c r="CK403" s="5"/>
      <c r="CL403" s="5"/>
      <c r="CM403" s="5"/>
      <c r="CN403" s="5"/>
      <c r="CO403" s="5"/>
      <c r="CP403" s="21"/>
      <c r="CQ403" s="21"/>
      <c r="CR403" s="21"/>
    </row>
    <row r="404" spans="1:96" x14ac:dyDescent="0.2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197">
        <v>297.98770427778726</v>
      </c>
      <c r="CI404" s="200">
        <v>316.36430557511756</v>
      </c>
      <c r="CK404" s="5"/>
      <c r="CL404" s="5"/>
      <c r="CM404" s="5"/>
      <c r="CN404" s="5"/>
      <c r="CO404" s="5"/>
      <c r="CP404" s="21"/>
      <c r="CQ404" s="21"/>
      <c r="CR404" s="21"/>
    </row>
    <row r="405" spans="1:96" x14ac:dyDescent="0.2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197">
        <v>503.65405078489539</v>
      </c>
      <c r="CI405" s="200">
        <v>517.78243237489971</v>
      </c>
      <c r="CK405" s="5"/>
      <c r="CL405" s="5"/>
      <c r="CM405" s="5"/>
      <c r="CN405" s="5"/>
      <c r="CO405" s="5"/>
      <c r="CP405" s="21"/>
      <c r="CQ405" s="21"/>
      <c r="CR405" s="21"/>
    </row>
    <row r="406" spans="1:96" x14ac:dyDescent="0.2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197">
        <v>545.10054297279373</v>
      </c>
      <c r="CI406" s="200">
        <v>582.24341164201587</v>
      </c>
      <c r="CK406" s="5"/>
      <c r="CL406" s="5"/>
      <c r="CM406" s="5"/>
      <c r="CN406" s="5"/>
      <c r="CO406" s="5"/>
      <c r="CP406" s="21"/>
      <c r="CQ406" s="21"/>
      <c r="CR406" s="21"/>
    </row>
    <row r="407" spans="1:96" x14ac:dyDescent="0.2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197">
        <v>757.09785328120245</v>
      </c>
      <c r="CI407" s="200">
        <v>788.77525313352078</v>
      </c>
      <c r="CK407" s="5"/>
      <c r="CL407" s="5"/>
      <c r="CM407" s="5"/>
      <c r="CN407" s="5"/>
      <c r="CO407" s="5"/>
      <c r="CP407" s="21"/>
      <c r="CQ407" s="21"/>
      <c r="CR407" s="21"/>
    </row>
    <row r="408" spans="1:96" x14ac:dyDescent="0.2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197">
        <v>551.17595389414112</v>
      </c>
      <c r="CI408" s="200">
        <v>571.20083378966785</v>
      </c>
      <c r="CK408" s="5"/>
      <c r="CL408" s="5"/>
      <c r="CM408" s="5"/>
      <c r="CN408" s="5"/>
      <c r="CO408" s="5"/>
      <c r="CP408" s="21"/>
      <c r="CQ408" s="21"/>
      <c r="CR408" s="21"/>
    </row>
    <row r="409" spans="1:96" x14ac:dyDescent="0.2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197">
        <v>324.90179025612059</v>
      </c>
      <c r="CI409" s="200">
        <v>336.25620896463334</v>
      </c>
      <c r="CK409" s="5"/>
      <c r="CL409" s="5"/>
      <c r="CM409" s="5"/>
      <c r="CN409" s="5"/>
      <c r="CO409" s="5"/>
      <c r="CP409" s="21"/>
      <c r="CQ409" s="21"/>
      <c r="CR409" s="21"/>
    </row>
    <row r="410" spans="1:96" x14ac:dyDescent="0.2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197">
        <v>395.09175256397492</v>
      </c>
      <c r="CI410" s="200">
        <v>408.86383387025853</v>
      </c>
      <c r="CK410" s="5"/>
      <c r="CL410" s="5"/>
      <c r="CM410" s="5"/>
      <c r="CN410" s="5"/>
      <c r="CO410" s="5"/>
      <c r="CP410" s="21"/>
      <c r="CQ410" s="21"/>
      <c r="CR410" s="21"/>
    </row>
    <row r="411" spans="1:96" x14ac:dyDescent="0.2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197">
        <v>585.81629454196241</v>
      </c>
      <c r="CI411" s="200">
        <v>618.00677163540013</v>
      </c>
      <c r="CK411" s="5"/>
      <c r="CL411" s="5"/>
      <c r="CM411" s="5"/>
      <c r="CN411" s="5"/>
      <c r="CO411" s="5"/>
      <c r="CP411" s="21"/>
      <c r="CQ411" s="21"/>
      <c r="CR411" s="21"/>
    </row>
    <row r="412" spans="1:96" x14ac:dyDescent="0.2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197">
        <v>479.90917834655426</v>
      </c>
      <c r="CI412" s="200">
        <v>496.37670643961991</v>
      </c>
      <c r="CK412" s="5"/>
      <c r="CL412" s="5"/>
      <c r="CM412" s="5"/>
      <c r="CN412" s="5"/>
      <c r="CO412" s="5"/>
      <c r="CP412" s="21"/>
      <c r="CQ412" s="21"/>
      <c r="CR412" s="21"/>
    </row>
    <row r="413" spans="1:96" x14ac:dyDescent="0.2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197">
        <v>736.3056307713656</v>
      </c>
      <c r="CI413" s="200">
        <v>748.29622843670302</v>
      </c>
      <c r="CK413" s="5"/>
      <c r="CL413" s="5"/>
      <c r="CM413" s="5"/>
      <c r="CN413" s="5"/>
      <c r="CO413" s="5"/>
      <c r="CP413" s="21"/>
      <c r="CQ413" s="21"/>
      <c r="CR413" s="21"/>
    </row>
    <row r="414" spans="1:96" x14ac:dyDescent="0.2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197">
        <v>688.95546375644744</v>
      </c>
      <c r="CI414" s="200">
        <v>703.69000353254728</v>
      </c>
      <c r="CK414" s="5"/>
      <c r="CL414" s="5"/>
      <c r="CM414" s="5"/>
      <c r="CN414" s="5"/>
      <c r="CO414" s="5"/>
      <c r="CP414" s="21"/>
      <c r="CQ414" s="21"/>
      <c r="CR414" s="21"/>
    </row>
    <row r="415" spans="1:96" x14ac:dyDescent="0.2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197">
        <v>1086.1801927909594</v>
      </c>
      <c r="CI415" s="200">
        <v>1112.7305045374192</v>
      </c>
      <c r="CK415" s="5"/>
      <c r="CL415" s="5"/>
      <c r="CM415" s="5"/>
      <c r="CN415" s="5"/>
      <c r="CO415" s="5"/>
      <c r="CP415" s="21"/>
      <c r="CQ415" s="21"/>
      <c r="CR415" s="21"/>
    </row>
    <row r="416" spans="1:96" x14ac:dyDescent="0.2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197">
        <v>643.00053259139997</v>
      </c>
      <c r="CI416" s="200">
        <v>655.88728095818544</v>
      </c>
      <c r="CK416" s="5"/>
      <c r="CL416" s="5"/>
      <c r="CM416" s="5"/>
      <c r="CN416" s="5"/>
      <c r="CO416" s="5"/>
      <c r="CP416" s="21"/>
      <c r="CQ416" s="21"/>
      <c r="CR416" s="21"/>
    </row>
    <row r="417" spans="1:96" x14ac:dyDescent="0.2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197">
        <v>469.5914669946041</v>
      </c>
      <c r="CI417" s="200">
        <v>463.35221618344207</v>
      </c>
      <c r="CK417" s="5"/>
      <c r="CL417" s="5"/>
      <c r="CM417" s="5"/>
      <c r="CN417" s="5"/>
      <c r="CO417" s="5"/>
      <c r="CP417" s="21"/>
      <c r="CQ417" s="21"/>
      <c r="CR417" s="21"/>
    </row>
    <row r="418" spans="1:96" x14ac:dyDescent="0.2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197">
        <v>466.87155370479832</v>
      </c>
      <c r="CI418" s="200">
        <v>475.05352023920102</v>
      </c>
      <c r="CK418" s="5"/>
      <c r="CL418" s="5"/>
      <c r="CM418" s="5"/>
      <c r="CN418" s="5"/>
      <c r="CO418" s="5"/>
      <c r="CP418" s="21"/>
      <c r="CQ418" s="21"/>
      <c r="CR418" s="21"/>
    </row>
    <row r="419" spans="1:96" x14ac:dyDescent="0.2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197">
        <v>392.6248554234416</v>
      </c>
      <c r="CI419" s="200">
        <v>410.1115512068846</v>
      </c>
      <c r="CK419" s="5"/>
      <c r="CL419" s="5"/>
      <c r="CM419" s="5"/>
      <c r="CN419" s="5"/>
      <c r="CO419" s="5"/>
      <c r="CP419" s="21"/>
      <c r="CQ419" s="21"/>
      <c r="CR419" s="21"/>
    </row>
    <row r="420" spans="1:96" x14ac:dyDescent="0.2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197">
        <v>494.91194988392635</v>
      </c>
      <c r="CI420" s="200">
        <v>506.63713523773629</v>
      </c>
      <c r="CK420" s="5"/>
      <c r="CL420" s="5"/>
      <c r="CM420" s="5"/>
      <c r="CN420" s="5"/>
      <c r="CO420" s="5"/>
      <c r="CP420" s="21"/>
      <c r="CQ420" s="21"/>
      <c r="CR420" s="21"/>
    </row>
    <row r="421" spans="1:96" x14ac:dyDescent="0.2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197">
        <v>404.79133001056363</v>
      </c>
      <c r="CI421" s="200">
        <v>436.51386198091808</v>
      </c>
      <c r="CK421" s="5"/>
      <c r="CL421" s="5"/>
      <c r="CM421" s="5"/>
      <c r="CN421" s="5"/>
      <c r="CO421" s="5"/>
      <c r="CP421" s="21"/>
      <c r="CQ421" s="21"/>
      <c r="CR421" s="21"/>
    </row>
    <row r="422" spans="1:96" x14ac:dyDescent="0.2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197">
        <v>449.28007346857748</v>
      </c>
      <c r="CI422" s="200">
        <v>458.9733525793493</v>
      </c>
      <c r="CK422" s="5"/>
      <c r="CL422" s="5"/>
      <c r="CM422" s="5"/>
      <c r="CN422" s="5"/>
      <c r="CO422" s="5"/>
      <c r="CP422" s="21"/>
      <c r="CQ422" s="21"/>
      <c r="CR422" s="21"/>
    </row>
    <row r="423" spans="1:96" x14ac:dyDescent="0.2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197">
        <v>528.14597881818361</v>
      </c>
      <c r="CI423" s="200">
        <v>534.90432056742202</v>
      </c>
      <c r="CK423" s="5"/>
      <c r="CL423" s="5"/>
      <c r="CM423" s="5"/>
      <c r="CN423" s="5"/>
      <c r="CO423" s="5"/>
      <c r="CP423" s="21"/>
      <c r="CQ423" s="21"/>
      <c r="CR423" s="21"/>
    </row>
    <row r="424" spans="1:96" x14ac:dyDescent="0.2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197">
        <v>452.66999244570962</v>
      </c>
      <c r="CI424" s="200">
        <v>472.60622881104899</v>
      </c>
      <c r="CK424" s="5"/>
      <c r="CL424" s="5"/>
      <c r="CM424" s="5"/>
      <c r="CN424" s="5"/>
      <c r="CO424" s="5"/>
      <c r="CP424" s="21"/>
      <c r="CQ424" s="21"/>
      <c r="CR424" s="21"/>
    </row>
    <row r="425" spans="1:96" x14ac:dyDescent="0.2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197">
        <v>573.92303498668934</v>
      </c>
      <c r="CI425" s="200">
        <v>600.36138865805822</v>
      </c>
      <c r="CK425" s="5"/>
      <c r="CL425" s="5"/>
      <c r="CM425" s="5"/>
      <c r="CN425" s="5"/>
      <c r="CO425" s="5"/>
      <c r="CP425" s="21"/>
      <c r="CQ425" s="21"/>
      <c r="CR425" s="21"/>
    </row>
    <row r="426" spans="1:96" x14ac:dyDescent="0.2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197">
        <v>492.83558835889522</v>
      </c>
      <c r="CI426" s="200">
        <v>480.44967432977188</v>
      </c>
      <c r="CK426" s="5"/>
      <c r="CL426" s="5"/>
      <c r="CM426" s="5"/>
      <c r="CN426" s="5"/>
      <c r="CO426" s="5"/>
      <c r="CP426" s="21"/>
      <c r="CQ426" s="21"/>
      <c r="CR426" s="21"/>
    </row>
    <row r="427" spans="1:96" x14ac:dyDescent="0.2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197">
        <v>876.94347031181269</v>
      </c>
      <c r="CI427" s="200">
        <v>893.58321224393592</v>
      </c>
      <c r="CK427" s="5"/>
      <c r="CL427" s="5"/>
      <c r="CM427" s="5"/>
      <c r="CN427" s="5"/>
      <c r="CO427" s="5"/>
      <c r="CP427" s="21"/>
      <c r="CQ427" s="21"/>
      <c r="CR427" s="21"/>
    </row>
    <row r="428" spans="1:96" x14ac:dyDescent="0.2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197">
        <v>422.06240813311655</v>
      </c>
      <c r="CI428" s="200">
        <v>435.41154696299759</v>
      </c>
      <c r="CK428" s="5"/>
      <c r="CL428" s="5"/>
      <c r="CM428" s="5"/>
      <c r="CN428" s="5"/>
      <c r="CO428" s="5"/>
      <c r="CP428" s="21"/>
      <c r="CQ428" s="21"/>
      <c r="CR428" s="21"/>
    </row>
    <row r="429" spans="1:96" x14ac:dyDescent="0.2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197">
        <v>403.68709243705325</v>
      </c>
      <c r="CI429" s="200">
        <v>408.5869721512978</v>
      </c>
      <c r="CK429" s="5"/>
      <c r="CL429" s="5"/>
      <c r="CM429" s="5"/>
      <c r="CN429" s="5"/>
      <c r="CO429" s="5"/>
      <c r="CP429" s="21"/>
      <c r="CQ429" s="21"/>
      <c r="CR429" s="21"/>
    </row>
    <row r="430" spans="1:96" x14ac:dyDescent="0.2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197">
        <v>324.5084192826327</v>
      </c>
      <c r="CI430" s="200">
        <v>340.4567947359397</v>
      </c>
      <c r="CK430" s="5"/>
      <c r="CL430" s="5"/>
      <c r="CM430" s="5"/>
      <c r="CN430" s="5"/>
      <c r="CO430" s="5"/>
      <c r="CP430" s="21"/>
      <c r="CQ430" s="21"/>
      <c r="CR430" s="21"/>
    </row>
    <row r="431" spans="1:96" x14ac:dyDescent="0.2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197">
        <v>618.00745290342286</v>
      </c>
      <c r="CI431" s="200">
        <v>641.69445083024164</v>
      </c>
      <c r="CK431" s="5"/>
      <c r="CL431" s="5"/>
      <c r="CM431" s="5"/>
      <c r="CN431" s="5"/>
      <c r="CO431" s="5"/>
      <c r="CP431" s="21"/>
      <c r="CQ431" s="21"/>
      <c r="CR431" s="21"/>
    </row>
    <row r="432" spans="1:96" x14ac:dyDescent="0.2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197">
        <v>687.46337401597668</v>
      </c>
      <c r="CI432" s="200">
        <v>733.63751295300449</v>
      </c>
      <c r="CK432" s="5"/>
      <c r="CL432" s="5"/>
      <c r="CM432" s="5"/>
      <c r="CN432" s="5"/>
      <c r="CO432" s="5"/>
      <c r="CP432" s="21"/>
      <c r="CQ432" s="21"/>
      <c r="CR432" s="21"/>
    </row>
    <row r="433" spans="1:96" x14ac:dyDescent="0.2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197">
        <v>914.52475007417888</v>
      </c>
      <c r="CI433" s="200">
        <v>946.14656034266659</v>
      </c>
      <c r="CK433" s="5"/>
      <c r="CL433" s="5"/>
      <c r="CM433" s="5"/>
      <c r="CN433" s="5"/>
      <c r="CO433" s="5"/>
      <c r="CP433" s="21"/>
      <c r="CQ433" s="21"/>
      <c r="CR433" s="21"/>
    </row>
    <row r="434" spans="1:96" x14ac:dyDescent="0.2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197">
        <v>653.03083843272543</v>
      </c>
      <c r="CI434" s="200">
        <v>675.10783334592895</v>
      </c>
      <c r="CK434" s="5"/>
      <c r="CL434" s="5"/>
      <c r="CM434" s="5"/>
      <c r="CN434" s="5"/>
      <c r="CO434" s="5"/>
      <c r="CP434" s="21"/>
      <c r="CQ434" s="21"/>
      <c r="CR434" s="21"/>
    </row>
    <row r="435" spans="1:96" x14ac:dyDescent="0.2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197">
        <v>358.24737263237836</v>
      </c>
      <c r="CI435" s="200">
        <v>371.87338478020121</v>
      </c>
      <c r="CK435" s="5"/>
      <c r="CL435" s="5"/>
      <c r="CM435" s="5"/>
      <c r="CN435" s="5"/>
      <c r="CO435" s="5"/>
      <c r="CP435" s="21"/>
      <c r="CQ435" s="21"/>
      <c r="CR435" s="21"/>
    </row>
    <row r="436" spans="1:96" x14ac:dyDescent="0.2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197">
        <v>444.72424995399064</v>
      </c>
      <c r="CI436" s="200">
        <v>454.92013449292983</v>
      </c>
      <c r="CK436" s="5"/>
      <c r="CL436" s="5"/>
      <c r="CM436" s="5"/>
      <c r="CN436" s="5"/>
      <c r="CO436" s="5"/>
      <c r="CP436" s="21"/>
      <c r="CQ436" s="21"/>
      <c r="CR436" s="21"/>
    </row>
    <row r="437" spans="1:96" x14ac:dyDescent="0.2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197">
        <v>721.07594475599069</v>
      </c>
      <c r="CI437" s="200">
        <v>756.42410266100933</v>
      </c>
      <c r="CK437" s="5"/>
      <c r="CL437" s="5"/>
      <c r="CM437" s="5"/>
      <c r="CN437" s="5"/>
      <c r="CO437" s="5"/>
      <c r="CP437" s="21"/>
      <c r="CQ437" s="21"/>
      <c r="CR437" s="21"/>
    </row>
    <row r="438" spans="1:96" x14ac:dyDescent="0.2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197">
        <v>530.8750987117013</v>
      </c>
      <c r="CI438" s="200">
        <v>547.65395914074577</v>
      </c>
      <c r="CK438" s="5"/>
      <c r="CL438" s="5"/>
      <c r="CM438" s="5"/>
      <c r="CN438" s="5"/>
      <c r="CO438" s="5"/>
      <c r="CP438" s="21"/>
      <c r="CQ438" s="21"/>
      <c r="CR438" s="21"/>
    </row>
    <row r="439" spans="1:96" x14ac:dyDescent="0.2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197">
        <v>833.93466554040117</v>
      </c>
      <c r="CI439" s="200">
        <v>846.99631818912383</v>
      </c>
      <c r="CK439" s="5"/>
      <c r="CL439" s="5"/>
      <c r="CM439" s="5"/>
      <c r="CN439" s="5"/>
      <c r="CO439" s="5"/>
      <c r="CP439" s="21"/>
      <c r="CQ439" s="21"/>
      <c r="CR439" s="21"/>
    </row>
    <row r="440" spans="1:96" x14ac:dyDescent="0.2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197">
        <v>699.53251415719035</v>
      </c>
      <c r="CI440" s="200">
        <v>717.67723015173499</v>
      </c>
      <c r="CK440" s="5"/>
      <c r="CL440" s="5"/>
      <c r="CM440" s="5"/>
      <c r="CN440" s="5"/>
      <c r="CO440" s="5"/>
      <c r="CP440" s="21"/>
      <c r="CQ440" s="21"/>
      <c r="CR440" s="21"/>
    </row>
    <row r="441" spans="1:96" x14ac:dyDescent="0.2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197">
        <v>1154.4337415472107</v>
      </c>
      <c r="CI441" s="200">
        <v>1175.9015319447599</v>
      </c>
      <c r="CK441" s="5"/>
      <c r="CL441" s="5"/>
      <c r="CM441" s="5"/>
      <c r="CN441" s="5"/>
      <c r="CO441" s="5"/>
      <c r="CP441" s="21"/>
      <c r="CQ441" s="21"/>
      <c r="CR441" s="21"/>
    </row>
    <row r="442" spans="1:96" x14ac:dyDescent="0.2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197">
        <v>660.01698232976389</v>
      </c>
      <c r="CI442" s="200">
        <v>664.72684021712769</v>
      </c>
      <c r="CK442" s="5"/>
      <c r="CL442" s="5"/>
      <c r="CM442" s="5"/>
      <c r="CN442" s="5"/>
      <c r="CO442" s="5"/>
      <c r="CP442" s="21"/>
      <c r="CQ442" s="21"/>
      <c r="CR442" s="21"/>
    </row>
    <row r="443" spans="1:96" x14ac:dyDescent="0.2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197">
        <v>413.70202898868229</v>
      </c>
      <c r="CI443" s="200">
        <v>402.47217391490341</v>
      </c>
      <c r="CK443" s="5"/>
      <c r="CL443" s="5"/>
      <c r="CM443" s="5"/>
      <c r="CN443" s="5"/>
      <c r="CO443" s="5"/>
      <c r="CP443" s="21"/>
      <c r="CQ443" s="21"/>
      <c r="CR443" s="21"/>
    </row>
    <row r="444" spans="1:96" x14ac:dyDescent="0.2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197">
        <v>434.30608977940602</v>
      </c>
      <c r="CI444" s="200">
        <v>437.61003399883373</v>
      </c>
      <c r="CK444" s="5"/>
      <c r="CL444" s="5"/>
      <c r="CM444" s="5"/>
      <c r="CN444" s="5"/>
      <c r="CO444" s="5"/>
      <c r="CP444" s="21"/>
      <c r="CQ444" s="21"/>
      <c r="CR444" s="21"/>
    </row>
    <row r="445" spans="1:96" x14ac:dyDescent="0.2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197">
        <v>385.66435041475171</v>
      </c>
      <c r="CI445" s="200">
        <v>394.73449141794038</v>
      </c>
      <c r="CK445" s="5"/>
      <c r="CL445" s="5"/>
      <c r="CM445" s="5"/>
      <c r="CN445" s="5"/>
      <c r="CO445" s="5"/>
      <c r="CP445" s="21"/>
      <c r="CQ445" s="21"/>
      <c r="CR445" s="21"/>
    </row>
    <row r="446" spans="1:96" x14ac:dyDescent="0.2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197">
        <v>487.89616317393148</v>
      </c>
      <c r="CI446" s="200">
        <v>490.44394266644582</v>
      </c>
      <c r="CK446" s="5"/>
      <c r="CL446" s="5"/>
      <c r="CM446" s="5"/>
      <c r="CN446" s="5"/>
      <c r="CO446" s="5"/>
      <c r="CP446" s="21"/>
      <c r="CQ446" s="21"/>
      <c r="CR446" s="21"/>
    </row>
    <row r="447" spans="1:96" x14ac:dyDescent="0.2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197">
        <v>408.52390228234822</v>
      </c>
      <c r="CI447" s="200">
        <v>421.56633477682198</v>
      </c>
      <c r="CK447" s="5"/>
      <c r="CL447" s="5"/>
      <c r="CM447" s="5"/>
      <c r="CN447" s="5"/>
      <c r="CO447" s="5"/>
      <c r="CP447" s="21"/>
      <c r="CQ447" s="21"/>
      <c r="CR447" s="21"/>
    </row>
    <row r="448" spans="1:96" x14ac:dyDescent="0.2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197">
        <v>447.79668884608265</v>
      </c>
      <c r="CI448" s="200">
        <v>447.64979567984386</v>
      </c>
      <c r="CK448" s="5"/>
      <c r="CL448" s="5"/>
      <c r="CM448" s="5"/>
      <c r="CN448" s="5"/>
      <c r="CO448" s="5"/>
      <c r="CP448" s="21"/>
      <c r="CQ448" s="21"/>
      <c r="CR448" s="21"/>
    </row>
    <row r="449" spans="1:96" x14ac:dyDescent="0.2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197">
        <v>502.78288936156241</v>
      </c>
      <c r="CI449" s="200">
        <v>499.82877394436588</v>
      </c>
      <c r="CK449" s="5"/>
      <c r="CL449" s="5"/>
      <c r="CM449" s="5"/>
      <c r="CN449" s="5"/>
      <c r="CO449" s="5"/>
      <c r="CP449" s="21"/>
      <c r="CQ449" s="21"/>
      <c r="CR449" s="21"/>
    </row>
    <row r="450" spans="1:96" x14ac:dyDescent="0.2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197">
        <v>460.16225068395175</v>
      </c>
      <c r="CI450" s="200">
        <v>466.14266918484503</v>
      </c>
      <c r="CK450" s="5"/>
      <c r="CL450" s="5"/>
      <c r="CM450" s="5"/>
      <c r="CN450" s="5"/>
      <c r="CO450" s="5"/>
      <c r="CP450" s="21"/>
      <c r="CQ450" s="21"/>
      <c r="CR450" s="21"/>
    </row>
    <row r="451" spans="1:96" x14ac:dyDescent="0.2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197">
        <v>348.68050645931413</v>
      </c>
      <c r="CI451" s="200">
        <v>353.66808803859658</v>
      </c>
      <c r="CK451" s="5"/>
      <c r="CL451" s="5"/>
      <c r="CM451" s="5"/>
      <c r="CN451" s="5"/>
      <c r="CO451" s="5"/>
      <c r="CP451" s="21"/>
      <c r="CQ451" s="21"/>
      <c r="CR451" s="21"/>
    </row>
    <row r="452" spans="1:96" x14ac:dyDescent="0.2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197">
        <v>499.81857139576113</v>
      </c>
      <c r="CI452" s="200">
        <v>485.45783069025134</v>
      </c>
      <c r="CK452" s="5"/>
      <c r="CL452" s="5"/>
      <c r="CM452" s="5"/>
      <c r="CN452" s="5"/>
      <c r="CO452" s="5"/>
      <c r="CP452" s="21"/>
      <c r="CQ452" s="21"/>
      <c r="CR452" s="21"/>
    </row>
    <row r="453" spans="1:96" x14ac:dyDescent="0.2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197">
        <v>616.19795299613895</v>
      </c>
      <c r="CI453" s="200">
        <v>622.69083161937306</v>
      </c>
      <c r="CK453" s="5"/>
      <c r="CL453" s="5"/>
      <c r="CM453" s="5"/>
      <c r="CN453" s="5"/>
      <c r="CO453" s="5"/>
      <c r="CP453" s="21"/>
      <c r="CQ453" s="21"/>
      <c r="CR453" s="21"/>
    </row>
    <row r="454" spans="1:96" x14ac:dyDescent="0.2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197">
        <v>331.82848982345826</v>
      </c>
      <c r="CI454" s="200">
        <v>336.11467817780454</v>
      </c>
      <c r="CK454" s="5"/>
      <c r="CL454" s="5"/>
      <c r="CM454" s="5"/>
      <c r="CN454" s="5"/>
      <c r="CO454" s="5"/>
      <c r="CP454" s="21"/>
      <c r="CQ454" s="21"/>
      <c r="CR454" s="21"/>
    </row>
    <row r="455" spans="1:96" x14ac:dyDescent="0.2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197">
        <v>383.2104379853418</v>
      </c>
      <c r="CI455" s="200">
        <v>383.68068345958744</v>
      </c>
      <c r="CK455" s="5"/>
      <c r="CL455" s="5"/>
      <c r="CM455" s="5"/>
      <c r="CN455" s="5"/>
      <c r="CO455" s="5"/>
      <c r="CP455" s="21"/>
      <c r="CQ455" s="21"/>
      <c r="CR455" s="21"/>
    </row>
    <row r="456" spans="1:96" x14ac:dyDescent="0.2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197">
        <v>290.58394378855331</v>
      </c>
      <c r="CI456" s="200">
        <v>300.03424134156916</v>
      </c>
      <c r="CK456" s="5"/>
      <c r="CL456" s="5"/>
      <c r="CM456" s="5"/>
      <c r="CN456" s="5"/>
      <c r="CO456" s="5"/>
      <c r="CP456" s="21"/>
      <c r="CQ456" s="21"/>
      <c r="CR456" s="21"/>
    </row>
    <row r="457" spans="1:96" x14ac:dyDescent="0.2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197">
        <v>481.84899158488997</v>
      </c>
      <c r="CI457" s="200">
        <v>490.21128652604926</v>
      </c>
      <c r="CK457" s="5"/>
      <c r="CL457" s="5"/>
      <c r="CM457" s="5"/>
      <c r="CN457" s="5"/>
      <c r="CO457" s="5"/>
      <c r="CP457" s="21"/>
      <c r="CQ457" s="21"/>
      <c r="CR457" s="21"/>
    </row>
    <row r="458" spans="1:96" x14ac:dyDescent="0.2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197">
        <v>482.09221123853058</v>
      </c>
      <c r="CI458" s="200">
        <v>498.06461648059519</v>
      </c>
      <c r="CK458" s="5"/>
      <c r="CL458" s="5"/>
      <c r="CM458" s="5"/>
      <c r="CN458" s="5"/>
      <c r="CO458" s="5"/>
      <c r="CP458" s="21"/>
      <c r="CQ458" s="21"/>
      <c r="CR458" s="21"/>
    </row>
    <row r="459" spans="1:96" x14ac:dyDescent="0.2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197">
        <v>687.45113798171394</v>
      </c>
      <c r="CI459" s="200">
        <v>682.22226816162663</v>
      </c>
      <c r="CK459" s="5"/>
      <c r="CL459" s="5"/>
      <c r="CM459" s="5"/>
      <c r="CN459" s="5"/>
      <c r="CO459" s="5"/>
      <c r="CP459" s="21"/>
      <c r="CQ459" s="21"/>
      <c r="CR459" s="21"/>
    </row>
    <row r="460" spans="1:96" x14ac:dyDescent="0.2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197">
        <v>522.95415099791524</v>
      </c>
      <c r="CI460" s="200">
        <v>528.15155936186625</v>
      </c>
      <c r="CK460" s="5"/>
      <c r="CL460" s="5"/>
      <c r="CM460" s="5"/>
      <c r="CN460" s="5"/>
      <c r="CO460" s="5"/>
      <c r="CP460" s="21"/>
      <c r="CQ460" s="21"/>
      <c r="CR460" s="21"/>
    </row>
    <row r="461" spans="1:96" x14ac:dyDescent="0.2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197">
        <v>334.43492534943874</v>
      </c>
      <c r="CI461" s="200">
        <v>336.09442345223249</v>
      </c>
      <c r="CK461" s="5"/>
      <c r="CL461" s="5"/>
      <c r="CM461" s="5"/>
      <c r="CN461" s="5"/>
      <c r="CO461" s="5"/>
      <c r="CP461" s="21"/>
      <c r="CQ461" s="21"/>
      <c r="CR461" s="21"/>
    </row>
    <row r="462" spans="1:96" x14ac:dyDescent="0.2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197">
        <v>375.51538827213375</v>
      </c>
      <c r="CI462" s="200">
        <v>378.38470892695779</v>
      </c>
      <c r="CK462" s="5"/>
      <c r="CL462" s="5"/>
      <c r="CM462" s="5"/>
      <c r="CN462" s="5"/>
      <c r="CO462" s="5"/>
      <c r="CP462" s="21"/>
      <c r="CQ462" s="21"/>
      <c r="CR462" s="21"/>
    </row>
    <row r="463" spans="1:96" x14ac:dyDescent="0.2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197">
        <v>545.57858170453494</v>
      </c>
      <c r="CI463" s="200">
        <v>555.05393627185788</v>
      </c>
      <c r="CK463" s="5"/>
      <c r="CL463" s="5"/>
      <c r="CM463" s="5"/>
      <c r="CN463" s="5"/>
      <c r="CO463" s="5"/>
      <c r="CP463" s="21"/>
      <c r="CQ463" s="21"/>
      <c r="CR463" s="21"/>
    </row>
    <row r="464" spans="1:96" x14ac:dyDescent="0.2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197">
        <v>387.26262215442915</v>
      </c>
      <c r="CI464" s="200">
        <v>388.59355689728926</v>
      </c>
      <c r="CK464" s="5"/>
      <c r="CL464" s="5"/>
      <c r="CM464" s="5"/>
      <c r="CN464" s="5"/>
      <c r="CO464" s="5"/>
      <c r="CP464" s="21"/>
      <c r="CQ464" s="21"/>
      <c r="CR464" s="21"/>
    </row>
    <row r="465" spans="1:96" x14ac:dyDescent="0.2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197">
        <v>740.93321477362144</v>
      </c>
      <c r="CI465" s="200">
        <v>743.23352414240321</v>
      </c>
      <c r="CK465" s="5"/>
      <c r="CL465" s="5"/>
      <c r="CM465" s="5"/>
      <c r="CN465" s="5"/>
      <c r="CO465" s="5"/>
      <c r="CP465" s="21"/>
      <c r="CQ465" s="21"/>
      <c r="CR465" s="21"/>
    </row>
    <row r="466" spans="1:96" x14ac:dyDescent="0.2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197">
        <v>636.80458668095002</v>
      </c>
      <c r="CI466" s="200">
        <v>634.51516657395791</v>
      </c>
      <c r="CK466" s="5"/>
      <c r="CL466" s="5"/>
      <c r="CM466" s="5"/>
      <c r="CN466" s="5"/>
      <c r="CO466" s="5"/>
      <c r="CP466" s="21"/>
      <c r="CQ466" s="21"/>
      <c r="CR466" s="21"/>
    </row>
    <row r="467" spans="1:96" x14ac:dyDescent="0.2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197">
        <v>795.98800952657564</v>
      </c>
      <c r="CI467" s="200">
        <v>787.95095236530335</v>
      </c>
      <c r="CK467" s="5"/>
      <c r="CL467" s="5"/>
      <c r="CM467" s="5"/>
      <c r="CN467" s="5"/>
      <c r="CO467" s="5"/>
      <c r="CP467" s="21"/>
      <c r="CQ467" s="21"/>
      <c r="CR467" s="21"/>
    </row>
    <row r="468" spans="1:96" x14ac:dyDescent="0.2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197">
        <v>617.91048789136437</v>
      </c>
      <c r="CI468" s="200">
        <v>622.70378003867233</v>
      </c>
      <c r="CK468" s="5"/>
      <c r="CL468" s="5"/>
      <c r="CM468" s="5"/>
      <c r="CN468" s="5"/>
      <c r="CO468" s="5"/>
      <c r="CP468" s="21"/>
      <c r="CQ468" s="21"/>
      <c r="CR468" s="21"/>
    </row>
    <row r="469" spans="1:96" x14ac:dyDescent="0.2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197">
        <v>195.5059378726327</v>
      </c>
      <c r="CI469" s="200">
        <v>190.81117679232085</v>
      </c>
      <c r="CK469" s="5"/>
      <c r="CL469" s="5"/>
      <c r="CM469" s="5"/>
      <c r="CN469" s="5"/>
      <c r="CO469" s="5"/>
      <c r="CP469" s="21"/>
      <c r="CQ469" s="21"/>
      <c r="CR469" s="21"/>
    </row>
    <row r="470" spans="1:96" ht="15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197"/>
      <c r="CI470" s="201" t="s">
        <v>581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E8" sqref="E8"/>
    </sheetView>
  </sheetViews>
  <sheetFormatPr baseColWidth="10" defaultRowHeight="12.75" x14ac:dyDescent="0.2"/>
  <cols>
    <col min="1" max="1" width="14.796875" style="2" customWidth="1"/>
    <col min="2" max="3" width="39" style="2" customWidth="1"/>
    <col min="4" max="4" width="39" style="19" customWidth="1"/>
    <col min="5" max="5" width="39" style="2" customWidth="1"/>
    <col min="6" max="16384" width="11.19921875" style="2"/>
  </cols>
  <sheetData>
    <row r="3" spans="1:5" x14ac:dyDescent="0.2">
      <c r="B3" s="14">
        <f>hi!C28</f>
        <v>2</v>
      </c>
    </row>
    <row r="7" spans="1:5" x14ac:dyDescent="0.2">
      <c r="A7" s="15" t="s">
        <v>76</v>
      </c>
    </row>
    <row r="8" spans="1:5" x14ac:dyDescent="0.2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">
      <c r="A9" s="14" t="str">
        <f>IF(B$3=1,B9,IF(B$3=2,C9,IF(B$3=3,D9,IF(B$3=4,E9,B9))))</f>
        <v>Indice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">
      <c r="A10" s="14" t="str">
        <f>IF(B$3=1,B10,IF(B$3=2,C10,IF(B$3=3,D10,IF(B$3=4,E10,B10))))</f>
        <v>Indice (1er trim.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">
      <c r="A11" s="14" t="str">
        <f>IF(B$3=1,B11,IF(B$3=2,C11,IF(B$3=3,D11,IF(B$3=4,E11,B11))))</f>
        <v>Source: Indices prix de transaction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">
      <c r="A12" s="14" t="str">
        <f>IF(B$3=1,B12,IF(B$3=2,C12,IF(B$3=3,D12,IF(B$3=4,E12,B12))))</f>
        <v>Indices prix de transaction et terrain à bâtir pour propriété privée</v>
      </c>
      <c r="B12" s="16" t="s">
        <v>4005</v>
      </c>
      <c r="C12" s="18" t="s">
        <v>4006</v>
      </c>
      <c r="D12" s="18" t="s">
        <v>4007</v>
      </c>
      <c r="E12" s="18" t="s">
        <v>4008</v>
      </c>
    </row>
    <row r="13" spans="1:5" x14ac:dyDescent="0.2">
      <c r="A13" s="14" t="str">
        <f t="shared" ref="A13:A44" si="0">IF(B$3=1,B13,IF(B$3=2,C13,IF(B$3=3,D13,IF(B$3=4,E13,B13))))</f>
        <v>(nouvelle construction)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">
      <c r="A14" s="14" t="str">
        <f t="shared" si="0"/>
        <v>Etat d. données: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">
      <c r="A15" s="14" t="str">
        <f t="shared" si="0"/>
        <v>Méthode: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">
      <c r="A16" s="14" t="str">
        <f t="shared" si="0"/>
        <v>Indices prix de transaction hédonistes sur la base de la méthode indirecte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">
      <c r="A17" s="14" t="str">
        <f t="shared" si="0"/>
        <v>(équation d'estimation trimestrielle) avec des prix hédonistes variables.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">
      <c r="A18" s="14" t="str">
        <f t="shared" si="0"/>
        <v>Indexation des valeurs de marché pondérées et agrégées des objets de qualité constante.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">
      <c r="A19" s="14" t="str">
        <f t="shared" si="0"/>
        <v>Les indices nationaux et régionaux (régions FPRE) sont publiés non lissés.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">
      <c r="A20" s="14" t="str">
        <f t="shared" si="0"/>
        <v>Agrégats: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">
      <c r="A21" s="14" t="str">
        <f t="shared" si="0"/>
        <v>Suisse, régions FPRE, cantons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">
      <c r="A22" s="14" t="str">
        <f t="shared" si="0"/>
        <v>Région:</v>
      </c>
      <c r="B22" s="18" t="s">
        <v>3966</v>
      </c>
      <c r="C22" s="18" t="s">
        <v>3995</v>
      </c>
      <c r="D22" s="17" t="s">
        <v>3996</v>
      </c>
      <c r="E22" s="17" t="s">
        <v>3966</v>
      </c>
      <c r="F22" s="2" t="s">
        <v>3997</v>
      </c>
    </row>
    <row r="23" spans="1:6" x14ac:dyDescent="0.2">
      <c r="A23" s="14" t="str">
        <f t="shared" si="0"/>
        <v>Canton:</v>
      </c>
      <c r="B23" s="18" t="s">
        <v>3998</v>
      </c>
      <c r="C23" s="18" t="s">
        <v>3999</v>
      </c>
      <c r="D23" s="17" t="s">
        <v>4000</v>
      </c>
      <c r="E23" s="17" t="s">
        <v>3999</v>
      </c>
    </row>
    <row r="24" spans="1:6" x14ac:dyDescent="0.2">
      <c r="A24" s="14" t="str">
        <f t="shared" si="0"/>
        <v>(autres agrégats sur demande).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">
      <c r="A25" s="14" t="str">
        <f t="shared" si="0"/>
        <v>L'agrégation se fait pondérée en valeurs de transaction.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">
      <c r="A26" s="14" t="str">
        <f t="shared" si="0"/>
        <v>Segments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">
      <c r="A27" s="14" t="str">
        <f t="shared" si="0"/>
        <v xml:space="preserve">de prix: 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">
      <c r="A28" s="14" t="str">
        <f t="shared" si="0"/>
        <v>inférieur: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">
      <c r="A29" s="14" t="str">
        <f t="shared" si="0"/>
        <v xml:space="preserve">Nouvelle construction, aménagement moyen, moyenne micro-situation. 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">
      <c r="A30" s="14" t="str">
        <f t="shared" si="0"/>
        <v>PPE: 75m2 SUP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">
      <c r="A31" s="14" t="str">
        <f t="shared" si="0"/>
        <v>MI: adossée d'un côté, 350m2 surface du terrain, 650m3 SIA 416.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">
      <c r="A32" s="14" t="str">
        <f t="shared" si="0"/>
        <v>moyen: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">
      <c r="A33" s="14" t="str">
        <f t="shared" si="0"/>
        <v xml:space="preserve">Nouvelle construction, aménagement moyen, bonne micro-situation. 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">
      <c r="A34" s="14" t="str">
        <f t="shared" si="0"/>
        <v xml:space="preserve">PPE: 115m2 SUP SIA 416. 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">
      <c r="A35" s="14" t="str">
        <f t="shared" si="0"/>
        <v xml:space="preserve">MI: autonome, 500m2 surface du terrain, 710m3 SIA 416. 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">
      <c r="A36" s="14" t="str">
        <f t="shared" si="0"/>
        <v>supérieur: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">
      <c r="A37" s="14" t="str">
        <f t="shared" si="0"/>
        <v xml:space="preserve">Nouvelle construction, aménagement de luxe, meilleure micro-situation. 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">
      <c r="A38" s="14" t="str">
        <f t="shared" si="0"/>
        <v>PPE: 180m2 SUP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">
      <c r="A39" s="14" t="str">
        <f t="shared" si="0"/>
        <v xml:space="preserve">MI: autonome, 900m2 surface du terrain, 1250m3 SIA 416. 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">
      <c r="A40" s="14" t="str">
        <f t="shared" si="0"/>
        <v>Bibliographie: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">
      <c r="A42" s="14" t="str">
        <f t="shared" si="0"/>
        <v>Indices prix de transaction de Fahrländer Partner: bref déscription méthodologique.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">
      <c r="A43" s="14" t="str">
        <f t="shared" si="0"/>
        <v>Une bibliographie est ajouté à la bref déscription méthodologique.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">
      <c r="A44" s="14" t="str">
        <f t="shared" si="0"/>
        <v>Aperçu indices (nouvelle construction)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">
      <c r="A45" s="14" t="str">
        <f t="shared" ref="A45:A55" si="1">IF(B$3=1,B45,IF(B$3=2,C45,IF(B$3=3,D45,IF(B$3=4,E45,B45))))</f>
        <v>Indices globales: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">
      <c r="A46" s="14" t="str">
        <f t="shared" si="1"/>
        <v>Propriétés par étage (agrégat pondéré des trois segments de marché des PPE)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">
      <c r="A47" s="14" t="str">
        <f t="shared" si="1"/>
        <v>Maisons individuelles (agrégat pondéré des trois segments de marché des MI)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">
      <c r="A48" s="14" t="str">
        <f t="shared" si="1"/>
        <v>Propriété privée (agrégat pondéré de tous les segments de marché)</v>
      </c>
      <c r="B48" s="18" t="s">
        <v>3685</v>
      </c>
      <c r="C48" s="18" t="s">
        <v>3699</v>
      </c>
      <c r="D48" s="18" t="s">
        <v>3863</v>
      </c>
      <c r="E48" s="18" t="s">
        <v>3700</v>
      </c>
    </row>
    <row r="49" spans="1:5" x14ac:dyDescent="0.2">
      <c r="A49" s="14" t="str">
        <f t="shared" si="1"/>
        <v>Terrain à bâtir immeuble rés: 8 PPE, un coefficient d'utilisation de sol: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">
      <c r="A50" s="14" t="str">
        <f t="shared" si="1"/>
        <v>Comparaison annuelle</v>
      </c>
      <c r="B50" s="18" t="s">
        <v>3943</v>
      </c>
      <c r="C50" s="18" t="s">
        <v>3953</v>
      </c>
      <c r="D50" s="18" t="s">
        <v>3956</v>
      </c>
      <c r="E50" s="18" t="s">
        <v>3951</v>
      </c>
    </row>
    <row r="51" spans="1:5" x14ac:dyDescent="0.2">
      <c r="A51" s="14" t="str">
        <f t="shared" si="1"/>
        <v>Comparaison sur 5 ans</v>
      </c>
      <c r="B51" s="18" t="s">
        <v>3944</v>
      </c>
      <c r="C51" s="18" t="s">
        <v>3954</v>
      </c>
      <c r="D51" s="18" t="s">
        <v>3955</v>
      </c>
      <c r="E51" s="18" t="s">
        <v>3952</v>
      </c>
    </row>
    <row r="52" spans="1:5" x14ac:dyDescent="0.2">
      <c r="A52" s="14" t="str">
        <f t="shared" si="1"/>
        <v>Chiffres clés</v>
      </c>
      <c r="B52" s="18" t="s">
        <v>3957</v>
      </c>
      <c r="C52" s="18" t="s">
        <v>3958</v>
      </c>
      <c r="D52" s="18" t="s">
        <v>3959</v>
      </c>
      <c r="E52" s="18" t="s">
        <v>3960</v>
      </c>
    </row>
    <row r="53" spans="1:5" x14ac:dyDescent="0.2">
      <c r="A53" s="14" t="str">
        <f t="shared" si="1"/>
        <v>Indice:</v>
      </c>
      <c r="B53" s="18" t="s">
        <v>3961</v>
      </c>
      <c r="C53" s="18" t="s">
        <v>3962</v>
      </c>
      <c r="D53" s="18" t="s">
        <v>3962</v>
      </c>
      <c r="E53" s="18" t="s">
        <v>3961</v>
      </c>
    </row>
    <row r="54" spans="1:5" x14ac:dyDescent="0.2">
      <c r="A54" s="14" t="str">
        <f t="shared" si="1"/>
        <v>Langue:</v>
      </c>
      <c r="B54" s="36" t="s">
        <v>3942</v>
      </c>
      <c r="C54" s="36" t="s">
        <v>3963</v>
      </c>
      <c r="D54" s="36" t="s">
        <v>3964</v>
      </c>
      <c r="E54" s="36" t="s">
        <v>3965</v>
      </c>
    </row>
    <row r="55" spans="1:5" x14ac:dyDescent="0.2">
      <c r="A55" s="149" t="str">
        <f t="shared" si="1"/>
        <v>Imprimer</v>
      </c>
      <c r="B55" s="36" t="s">
        <v>3990</v>
      </c>
      <c r="C55" s="36" t="s">
        <v>3991</v>
      </c>
      <c r="D55" s="36" t="s">
        <v>3992</v>
      </c>
      <c r="E55" s="36" t="s">
        <v>3993</v>
      </c>
    </row>
    <row r="56" spans="1:5" x14ac:dyDescent="0.2">
      <c r="D56" s="20"/>
    </row>
    <row r="57" spans="1:5" x14ac:dyDescent="0.2">
      <c r="A57" s="15" t="s">
        <v>236</v>
      </c>
      <c r="D57" s="20"/>
    </row>
    <row r="58" spans="1:5" x14ac:dyDescent="0.2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">
      <c r="A59" s="14" t="str">
        <f>IF(B$3=1,B59,IF(B$3=2,C59,IF(B$3=3,D59,IF(B$3=4,E59,B59))))</f>
        <v>Indices suisses (nouvelle construction)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">
      <c r="A60" s="14" t="str">
        <f t="shared" ref="A60:A75" si="2">IF(B$3=1,B60,IF(B$3=2,C60,IF(B$3=3,D60,IF(B$3=4,E60,B60))))</f>
        <v>Indices suisses (moyen 1985 = 100, annuel)</v>
      </c>
      <c r="B60" s="16" t="s">
        <v>3941</v>
      </c>
      <c r="C60" s="16" t="s">
        <v>3950</v>
      </c>
      <c r="D60" s="17" t="s">
        <v>3949</v>
      </c>
      <c r="E60" s="17" t="s">
        <v>3945</v>
      </c>
    </row>
    <row r="61" spans="1:5" x14ac:dyDescent="0.2">
      <c r="A61" s="14" t="str">
        <f t="shared" si="2"/>
        <v>Indices suisses (1er trimestre 2000 = 100, trimestriel)</v>
      </c>
      <c r="B61" s="16" t="s">
        <v>3940</v>
      </c>
      <c r="C61" s="16" t="s">
        <v>3947</v>
      </c>
      <c r="D61" s="17" t="s">
        <v>3948</v>
      </c>
      <c r="E61" s="17" t="s">
        <v>3946</v>
      </c>
    </row>
    <row r="62" spans="1:5" x14ac:dyDescent="0.2">
      <c r="A62" s="14" t="str">
        <f t="shared" si="2"/>
        <v>Suisse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">
      <c r="A63" s="14" t="str">
        <f t="shared" si="2"/>
        <v>Segment de marché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">
      <c r="A64" s="14" t="str">
        <f t="shared" si="2"/>
        <v>inférieur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">
      <c r="A65" s="14" t="str">
        <f t="shared" si="2"/>
        <v>moyen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">
      <c r="A66" s="14" t="str">
        <f t="shared" si="2"/>
        <v>supérieur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">
      <c r="A67" s="14" t="str">
        <f t="shared" si="2"/>
        <v>PPE (inf)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">
      <c r="A68" s="14" t="str">
        <f t="shared" si="2"/>
        <v>PPE (m)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">
      <c r="A69" s="14" t="str">
        <f t="shared" si="2"/>
        <v>PPE (sup)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">
      <c r="A70" s="14" t="str">
        <f t="shared" si="2"/>
        <v>MI (inf)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">
      <c r="A71" s="14" t="str">
        <f t="shared" si="2"/>
        <v>MI (m)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">
      <c r="A72" s="14" t="str">
        <f t="shared" si="2"/>
        <v>MI (sup)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">
      <c r="A73" s="14" t="str">
        <f t="shared" si="2"/>
        <v>PPE (global)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">
      <c r="A74" s="14" t="str">
        <f t="shared" si="2"/>
        <v>MI (global)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">
      <c r="A75" s="14" t="str">
        <f t="shared" si="2"/>
        <v>PP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">
      <c r="A76" s="14" t="str">
        <f t="shared" ref="A76:A93" si="3">IF(B$3=1,B76,IF(B$3=2,C76,IF(B$3=3,D76,IF(B$3=4,E76,B76))))</f>
        <v>PPE global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">
      <c r="A77" s="14" t="str">
        <f t="shared" si="3"/>
        <v>MI global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">
      <c r="A78" s="14" t="str">
        <f t="shared" si="3"/>
        <v>Terrain PPE global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">
      <c r="A79" s="14" t="str">
        <f t="shared" si="3"/>
        <v>Terrain MI global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">
      <c r="A80" s="14" t="str">
        <f t="shared" si="3"/>
        <v>Log. en propriété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">
      <c r="A81" s="14" t="str">
        <f t="shared" si="3"/>
        <v>Terrain PPE (inf)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">
      <c r="A82" s="14" t="str">
        <f t="shared" si="3"/>
        <v>Terrain PPE (m)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">
      <c r="A83" s="14" t="str">
        <f t="shared" si="3"/>
        <v>Terrain PPE (sup)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">
      <c r="A84" s="14" t="str">
        <f t="shared" si="3"/>
        <v>Terrain MI (inf)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">
      <c r="A85" s="14" t="str">
        <f t="shared" si="3"/>
        <v>Terrain MI (m)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">
      <c r="A86" s="14" t="str">
        <f t="shared" si="3"/>
        <v>Terrain MI (sup)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">
      <c r="A87" s="14" t="str">
        <f t="shared" si="3"/>
        <v>Terrain PPE (global)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">
      <c r="A88" s="14" t="str">
        <f t="shared" si="3"/>
        <v>Terrain MI (global)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">
      <c r="A89" s="14" t="str">
        <f t="shared" si="3"/>
        <v>Terrain PP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">
      <c r="A90" s="14" t="str">
        <f t="shared" si="3"/>
        <v>Terrain PPE global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">
      <c r="A91" s="14" t="str">
        <f t="shared" si="3"/>
        <v>Terrain MI global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">
      <c r="A92" s="14" t="str">
        <f t="shared" si="3"/>
        <v>Terrain PP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">
      <c r="A93" s="14" t="str">
        <f t="shared" si="3"/>
        <v>gris/italique: séries non lissées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">
      <c r="C94" s="19"/>
      <c r="E94" s="19"/>
    </row>
    <row r="95" spans="1:5" x14ac:dyDescent="0.2">
      <c r="A95" s="15" t="s">
        <v>505</v>
      </c>
      <c r="C95" s="19"/>
      <c r="E95" s="19"/>
    </row>
    <row r="96" spans="1:5" x14ac:dyDescent="0.2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">
      <c r="A97" s="14" t="str">
        <f>IF(B$3=1,B97,IF(B$3=2,C97,IF(B$3=3,D97,IF(B$3=4,E97,B97))))</f>
        <v xml:space="preserve">Indices 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">
      <c r="A98" s="14" t="str">
        <f>IF(B$3=1,B98,IF(B$3=2,C98,IF(B$3=3,D98,IF(B$3=4,E98,B98))))</f>
        <v>(nouvelle construction)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">
      <c r="A99" s="14" t="str">
        <f>IF(B$3=1,B99,IF(B$3=2,C99,IF(B$3=3,D99,IF(B$3=4,E99,B99))))</f>
        <v>(moyen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">
      <c r="A100" s="14" t="str">
        <f>IF(B$3=1,B100,IF(B$3=2,C100,IF(B$3=3,D100,IF(B$3=4,E100,B100))))</f>
        <v>(1er trimestre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">
      <c r="A101" s="14" t="str">
        <f>IF(B$3=1,B101,IF(B$3=2,C101,IF(B$3=3,D101,IF(B$3=4,E101,B101))))</f>
        <v>Régions FPRE</v>
      </c>
      <c r="B101" s="16" t="s">
        <v>506</v>
      </c>
      <c r="C101" s="16" t="s">
        <v>507</v>
      </c>
      <c r="D101" s="17" t="s">
        <v>3926</v>
      </c>
      <c r="E101" s="17" t="s">
        <v>558</v>
      </c>
    </row>
    <row r="104" spans="1:5" x14ac:dyDescent="0.2">
      <c r="A104" s="14" t="str">
        <f t="shared" ref="A104:A110" si="4">IF(B$3=1,B104,IF(B$3=2,C104,IF(B$3=3,D104,IF(B$3=4,E104,B104))))</f>
        <v>PPE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">
      <c r="A105" s="14" t="str">
        <f t="shared" si="4"/>
        <v>MI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">
      <c r="A106" s="14" t="str">
        <f t="shared" si="4"/>
        <v>(inf)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">
      <c r="A107" s="14" t="str">
        <f t="shared" si="4"/>
        <v>(m)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">
      <c r="A108" s="14" t="str">
        <f t="shared" si="4"/>
        <v>(sup)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">
      <c r="A109" s="14" t="str">
        <f t="shared" si="4"/>
        <v>Séries lissées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">
      <c r="A110" s="14" t="str">
        <f t="shared" si="4"/>
        <v>sl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">
      <c r="A111" s="14" t="str">
        <f t="shared" ref="A111:A118" si="5">IF(B$3=1,B111,IF(B$3=2,C111,IF(B$3=3,D111,IF(B$3=4,E111,B111))))</f>
        <v>Séries non lissées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">
      <c r="A112" s="14" t="str">
        <f t="shared" si="5"/>
        <v>Lissage: moyenne centrée glissante pendent trois trimestres. Le point de données le plus actuel est provisoire.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">
      <c r="A114" s="14" t="str">
        <f t="shared" si="5"/>
        <v>*Actuel par rapport au trimestre précédent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">
      <c r="A116" s="14" t="str">
        <f t="shared" si="5"/>
        <v>**Actuel par rapport au même trimestre de l'année précédente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">
      <c r="A117" s="14" t="str">
        <f t="shared" si="5"/>
        <v>Les séries des indices annuelles depuis 1985 se trouvent dans la partie basse de cette page.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">
      <c r="A118" s="14" t="str">
        <f t="shared" si="5"/>
        <v>selon segment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">
      <c r="C119" s="19"/>
      <c r="E119" s="19"/>
    </row>
    <row r="120" spans="1:5" x14ac:dyDescent="0.2">
      <c r="C120" s="19"/>
      <c r="E120" s="19"/>
    </row>
    <row r="121" spans="1:5" x14ac:dyDescent="0.2">
      <c r="A121" s="14" t="str">
        <f>IF(B$3=1,B121,IF(B$3=2,C121,IF(B$3=3,D121,IF(B$3=4,E121,B121))))</f>
        <v>Indices revisés, révision du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">
      <c r="A122" s="14" t="str">
        <f t="shared" ref="A122:A127" si="6">IF(B$3=1,B122,IF(B$3=2,C122,IF(B$3=3,D122,IF(B$3=4,E122,B122))))</f>
        <v>1 an</v>
      </c>
      <c r="B122" s="18" t="s">
        <v>3876</v>
      </c>
      <c r="C122" s="18" t="s">
        <v>3877</v>
      </c>
      <c r="D122" s="18" t="s">
        <v>3878</v>
      </c>
      <c r="E122" s="18" t="s">
        <v>3879</v>
      </c>
    </row>
    <row r="123" spans="1:5" x14ac:dyDescent="0.2">
      <c r="A123" s="14" t="str">
        <f t="shared" si="6"/>
        <v>3 ans</v>
      </c>
      <c r="B123" s="18" t="s">
        <v>3880</v>
      </c>
      <c r="C123" s="18" t="s">
        <v>3881</v>
      </c>
      <c r="D123" s="18" t="s">
        <v>3882</v>
      </c>
      <c r="E123" s="18" t="s">
        <v>3883</v>
      </c>
    </row>
    <row r="124" spans="1:5" x14ac:dyDescent="0.2">
      <c r="A124" s="14" t="str">
        <f t="shared" si="6"/>
        <v>5 ans</v>
      </c>
      <c r="B124" s="18" t="s">
        <v>3884</v>
      </c>
      <c r="C124" s="18" t="s">
        <v>3885</v>
      </c>
      <c r="D124" s="18" t="s">
        <v>3886</v>
      </c>
      <c r="E124" s="18" t="s">
        <v>3887</v>
      </c>
    </row>
    <row r="125" spans="1:5" x14ac:dyDescent="0.2">
      <c r="A125" s="14" t="str">
        <f t="shared" si="6"/>
        <v>Régions MS</v>
      </c>
      <c r="B125" s="18" t="s">
        <v>3654</v>
      </c>
      <c r="C125" s="18" t="s">
        <v>3913</v>
      </c>
      <c r="D125" s="18" t="s">
        <v>3914</v>
      </c>
      <c r="E125" s="18" t="s">
        <v>3915</v>
      </c>
    </row>
    <row r="126" spans="1:5" x14ac:dyDescent="0.2">
      <c r="A126" s="14" t="str">
        <f t="shared" si="6"/>
        <v>Taux de croissance à court et à long terme</v>
      </c>
      <c r="B126" s="18" t="s">
        <v>3916</v>
      </c>
      <c r="C126" s="18" t="s">
        <v>3917</v>
      </c>
      <c r="D126" s="18" t="s">
        <v>3918</v>
      </c>
      <c r="E126" s="18" t="s">
        <v>3919</v>
      </c>
    </row>
    <row r="127" spans="1:5" x14ac:dyDescent="0.2">
      <c r="A127" s="14" t="str">
        <f t="shared" si="6"/>
        <v>Cantons</v>
      </c>
      <c r="B127" s="18" t="s">
        <v>219</v>
      </c>
      <c r="C127" s="18" t="s">
        <v>3920</v>
      </c>
      <c r="D127" s="18" t="s">
        <v>3921</v>
      </c>
      <c r="E127" s="18" t="s">
        <v>3920</v>
      </c>
    </row>
    <row r="128" spans="1:5" x14ac:dyDescent="0.2">
      <c r="A128" s="14" t="str">
        <f t="shared" ref="A128:A138" si="7">IF(B$3=1,B128,IF(B$3=2,C128,IF(B$3=3,D128,IF(B$3=4,E128,B128))))</f>
        <v>Taux de croissance</v>
      </c>
      <c r="B128" s="18" t="s">
        <v>3922</v>
      </c>
      <c r="C128" s="18" t="s">
        <v>3923</v>
      </c>
      <c r="D128" s="18" t="s">
        <v>3924</v>
      </c>
      <c r="E128" s="18" t="s">
        <v>3925</v>
      </c>
    </row>
    <row r="129" spans="1:5" x14ac:dyDescent="0.2">
      <c r="A129" s="14" t="str">
        <f t="shared" si="7"/>
        <v>MI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">
      <c r="A130" s="14" t="str">
        <f t="shared" si="7"/>
        <v>PPE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">
      <c r="A131" s="14" t="str">
        <f t="shared" si="7"/>
        <v>Terrain MI</v>
      </c>
      <c r="B131" s="18" t="s">
        <v>3853</v>
      </c>
      <c r="C131" s="18" t="s">
        <v>3854</v>
      </c>
      <c r="D131" s="18" t="s">
        <v>3855</v>
      </c>
      <c r="E131" s="18" t="s">
        <v>3856</v>
      </c>
    </row>
    <row r="132" spans="1:5" x14ac:dyDescent="0.2">
      <c r="A132" s="14" t="str">
        <f t="shared" si="7"/>
        <v>Terrain PPE</v>
      </c>
      <c r="B132" s="18" t="s">
        <v>3857</v>
      </c>
      <c r="C132" s="18" t="s">
        <v>3858</v>
      </c>
      <c r="D132" s="18" t="s">
        <v>3859</v>
      </c>
      <c r="E132" s="18" t="s">
        <v>3860</v>
      </c>
    </row>
    <row r="133" spans="1:5" x14ac:dyDescent="0.2">
      <c r="A133" s="14" t="str">
        <f t="shared" si="7"/>
        <v>segment de marché inférieur</v>
      </c>
      <c r="B133" s="18" t="s">
        <v>3864</v>
      </c>
      <c r="C133" s="18" t="s">
        <v>3867</v>
      </c>
      <c r="D133" s="18" t="s">
        <v>3870</v>
      </c>
      <c r="E133" s="18" t="s">
        <v>3873</v>
      </c>
    </row>
    <row r="134" spans="1:5" x14ac:dyDescent="0.2">
      <c r="A134" s="14" t="str">
        <f t="shared" si="7"/>
        <v>segment de marché moyen</v>
      </c>
      <c r="B134" s="18" t="s">
        <v>3865</v>
      </c>
      <c r="C134" s="18" t="s">
        <v>3868</v>
      </c>
      <c r="D134" s="18" t="s">
        <v>3871</v>
      </c>
      <c r="E134" s="18" t="s">
        <v>3874</v>
      </c>
    </row>
    <row r="135" spans="1:5" x14ac:dyDescent="0.2">
      <c r="A135" s="14" t="str">
        <f t="shared" si="7"/>
        <v>segment de marché supérieur</v>
      </c>
      <c r="B135" s="18" t="s">
        <v>3866</v>
      </c>
      <c r="C135" s="18" t="s">
        <v>3869</v>
      </c>
      <c r="D135" s="18" t="s">
        <v>3872</v>
      </c>
      <c r="E135" s="18" t="s">
        <v>3875</v>
      </c>
    </row>
    <row r="136" spans="1:5" x14ac:dyDescent="0.2">
      <c r="A136" s="14" t="str">
        <f t="shared" si="7"/>
        <v>Propriété privée globale</v>
      </c>
      <c r="B136" s="18" t="s">
        <v>3852</v>
      </c>
      <c r="C136" s="18" t="s">
        <v>3861</v>
      </c>
      <c r="D136" s="18" t="s">
        <v>3862</v>
      </c>
      <c r="E136" s="18"/>
    </row>
    <row r="137" spans="1:5" x14ac:dyDescent="0.2">
      <c r="A137" s="14" t="str">
        <f t="shared" si="7"/>
        <v>4ème trimestre 2018</v>
      </c>
      <c r="B137" s="18" t="s">
        <v>3933</v>
      </c>
      <c r="C137" s="18" t="s">
        <v>3934</v>
      </c>
      <c r="D137" s="17" t="s">
        <v>3935</v>
      </c>
      <c r="E137" s="18" t="s">
        <v>3936</v>
      </c>
    </row>
    <row r="138" spans="1:5" x14ac:dyDescent="0.2">
      <c r="A138" s="14" t="str">
        <f t="shared" si="7"/>
        <v>Taux de changement</v>
      </c>
      <c r="B138" s="18" t="s">
        <v>4001</v>
      </c>
      <c r="C138" s="189" t="s">
        <v>4002</v>
      </c>
      <c r="D138" s="189" t="s">
        <v>4003</v>
      </c>
      <c r="E138" s="189" t="s">
        <v>4004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Benito Rutishauser</cp:lastModifiedBy>
  <cp:lastPrinted>2020-07-09T14:28:16Z</cp:lastPrinted>
  <dcterms:created xsi:type="dcterms:W3CDTF">2006-10-30T16:36:00Z</dcterms:created>
  <dcterms:modified xsi:type="dcterms:W3CDTF">2020-10-09T06:28:27Z</dcterms:modified>
</cp:coreProperties>
</file>